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15" activeTab="0"/>
  </bookViews>
  <sheets>
    <sheet name="Arkusz2" sheetId="1" r:id="rId1"/>
    <sheet name="Arkusz3" sheetId="2" r:id="rId2"/>
  </sheets>
  <definedNames>
    <definedName name="_xlnm.Print_Area" localSheetId="0">'Arkusz2'!$A$1:$S$51</definedName>
  </definedNames>
  <calcPr fullCalcOnLoad="1"/>
</workbook>
</file>

<file path=xl/sharedStrings.xml><?xml version="1.0" encoding="utf-8"?>
<sst xmlns="http://schemas.openxmlformats.org/spreadsheetml/2006/main" count="137" uniqueCount="91">
  <si>
    <t>ORAZ WIELOLETNIE PROGRAMY INWESTYCYJNE.</t>
  </si>
  <si>
    <t>LP.</t>
  </si>
  <si>
    <t>DZIAŁ</t>
  </si>
  <si>
    <t>NAZWA ZADANIA</t>
  </si>
  <si>
    <t>JEDN. ODPOW.</t>
  </si>
  <si>
    <t>OKRES REALIZACJI</t>
  </si>
  <si>
    <t>ŚRODKI GMINY</t>
  </si>
  <si>
    <t>ŚRODKI DO POZYSKANIA</t>
  </si>
  <si>
    <t>1.</t>
  </si>
  <si>
    <t>2.</t>
  </si>
  <si>
    <t>3.</t>
  </si>
  <si>
    <t>4.</t>
  </si>
  <si>
    <t>5.</t>
  </si>
  <si>
    <t xml:space="preserve">ROZBUDOWA KANALIZACJI W ODRZYWOLE - etap III   </t>
  </si>
  <si>
    <t>6.</t>
  </si>
  <si>
    <t xml:space="preserve">BUDOWA DROGI W OSSIE I KOLONII OSSIE </t>
  </si>
  <si>
    <t>7.</t>
  </si>
  <si>
    <t>8.</t>
  </si>
  <si>
    <t>9.</t>
  </si>
  <si>
    <t>10.</t>
  </si>
  <si>
    <t>11.</t>
  </si>
  <si>
    <t>WYDATKI NA ZADANIA INWESTYCYJNE NA 2004 ROK</t>
  </si>
  <si>
    <t>Rady Gminy Odrzywół</t>
  </si>
  <si>
    <t>ROZBUDOWA SUW KŁONNA I SIECI WODOCIĄGOWEJ: JANÓWEK I, JANÓWEK II, JELONEK, ODRZYWÓŁ</t>
  </si>
  <si>
    <t>URZĄD GMINY W ODRZYWOLE</t>
  </si>
  <si>
    <t>UG W ODRZYWOLE PRZY WSPÓŁPRACY MW ZDP</t>
  </si>
  <si>
    <t>WYSOKOŚĆ WYDATKÓW</t>
  </si>
  <si>
    <t>1.04.2004-30.04.2005</t>
  </si>
  <si>
    <t>1.07.2004-31.12.2005</t>
  </si>
  <si>
    <t>31.12.2004</t>
  </si>
  <si>
    <t>1 - pożyczki z WFOŚiGW</t>
  </si>
  <si>
    <t>3 - dotacje z MW ZDP</t>
  </si>
  <si>
    <t>5 - środki ze Starostwa Powiatowego w Przysusze</t>
  </si>
  <si>
    <t>(1).</t>
  </si>
  <si>
    <t>(2).</t>
  </si>
  <si>
    <t>(4).</t>
  </si>
  <si>
    <t>(5).</t>
  </si>
  <si>
    <t>ZAKUP OPROGRAMOWANIA I KOMPUTERÓW DO URZĘDU GMINY</t>
  </si>
  <si>
    <t>WYMIANA OŚWIETLENIA ŻAROWEGO ULICZNEGO</t>
  </si>
  <si>
    <t>ODWIERT STUDNI REZERWOWYCH PRZY SUW LIPINY I KŁONNA</t>
  </si>
  <si>
    <t>BUDOWA LINII NISKIEGO NAPIĘCIA OŚWIETLENIA ULICZNEGO NA OSIEDLU PRZY UL. OPOCZYŃSKIEJ W ODRZYWOLE - ETAP II</t>
  </si>
  <si>
    <t>(8).</t>
  </si>
  <si>
    <t>(7).</t>
  </si>
  <si>
    <t>RAZEM  DZ.  600</t>
  </si>
  <si>
    <t>RAZEM  DZ.  801</t>
  </si>
  <si>
    <t>RAZEM  DZ.  900</t>
  </si>
  <si>
    <t>6 - kredyt</t>
  </si>
  <si>
    <t>4 - dotacja PAOW</t>
  </si>
  <si>
    <t>7 - dotacja z FOGR</t>
  </si>
  <si>
    <t>9 - dotacja z Kancelarii Prezesa RM</t>
  </si>
  <si>
    <t>OGÓŁEM</t>
  </si>
  <si>
    <t>BUDOWA REMIZY OSP W KAMIENNEJ WOLI - INSTALACJA ELEKTRYCZNA</t>
  </si>
  <si>
    <t>z dnia 16 marca 2004r.</t>
  </si>
  <si>
    <t>do uchwały Nr XII/ 88 /2004</t>
  </si>
  <si>
    <t>OPRACOWANIE DOKUMENTACJI NA BUDOWĘ KANALIZACJI LIPINY-WYSOKIN-CETEŃ-ODRZYWÓŁ</t>
  </si>
  <si>
    <t>MODERNIZACJA DRÓG GMINNYCH</t>
  </si>
  <si>
    <t>do Załącznika Nr 5</t>
  </si>
  <si>
    <t xml:space="preserve">    RAZEM   DZ. 750</t>
  </si>
  <si>
    <t>ZAKUP OPROGRAMOWANIA I KOMPUTERÓW DO G0PS-u</t>
  </si>
  <si>
    <t xml:space="preserve">2 - kredyt </t>
  </si>
  <si>
    <t>(10).</t>
  </si>
  <si>
    <t>MODERNIZACJA DROGI GRUNTOWEJ W KOLONII KŁONNA 1000mb</t>
  </si>
  <si>
    <t>MODERNIZACJA DROGI GRUNTOWEJ W LESIE KAMIENNOWOLSKIM</t>
  </si>
  <si>
    <t>MODERNIZACJA AUTOBUSU- AUTOSAN</t>
  </si>
  <si>
    <t>MODERNIZACJA BUDYNKU SZKOŁY PODSTAWOWEJ W ODRZYWOLE</t>
  </si>
  <si>
    <t>MODERNIZACJA DACHU NA PSP I GIMNAZJUM W ODRZYWOLE</t>
  </si>
  <si>
    <t>LIKWIDACJA BARIER ARCHITEKTONICZNYCH - BUDOWA PODJAZDU PRZY BUDYNKU SP ZOZ W ODRZYWOLE</t>
  </si>
  <si>
    <t>30.11.2004</t>
  </si>
  <si>
    <t>OPRACOWANIE STRATEGII GMINY ODRZYWÓŁ ORAZ LOKALNEGO PLANU ROZWOJU</t>
  </si>
  <si>
    <t>ŚRODKI GMINY OGÓŁEM                                 (tab. 8 + 9)</t>
  </si>
  <si>
    <t>ŚRODKI WŁASNE GMINY</t>
  </si>
  <si>
    <t>KREDYTY I POŻYCZKI GMINY</t>
  </si>
  <si>
    <t>w tym: 5000 (nadzór)</t>
  </si>
  <si>
    <t>w tym:             40 000,00      51 000,00</t>
  </si>
  <si>
    <t>.       (9). (8).</t>
  </si>
  <si>
    <t>ROZ-         DZIAŁ</t>
  </si>
  <si>
    <t>(ZPORR)</t>
  </si>
  <si>
    <t>DOTACJE DO POZYSKANIA</t>
  </si>
  <si>
    <t>8 - KONTRAKT WOJEWÓDZKI</t>
  </si>
  <si>
    <t>10 - środki z SPZOZ</t>
  </si>
  <si>
    <t>w tym: 5000     (nadzór)</t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</si>
  <si>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10</t>
    </r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</si>
  <si>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1010</t>
    </r>
  </si>
  <si>
    <r>
      <t xml:space="preserve">w tym:       własne koszty kwalifikowane -  151493,47   </t>
    </r>
    <r>
      <rPr>
        <b/>
        <sz val="8"/>
        <rFont val="Arial"/>
        <family val="0"/>
      </rPr>
      <t xml:space="preserve">Środki z SAPARDu </t>
    </r>
    <r>
      <rPr>
        <sz val="8"/>
        <rFont val="Arial"/>
        <family val="0"/>
      </rPr>
      <t xml:space="preserve">- 453996,01 </t>
    </r>
  </si>
  <si>
    <r>
      <t>…………………… ..</t>
    </r>
    <r>
      <rPr>
        <sz val="8"/>
        <rFont val="Arial"/>
        <family val="0"/>
      </rPr>
      <t xml:space="preserve"> (2).</t>
    </r>
  </si>
  <si>
    <r>
      <t>RAZEM  DZ.  0</t>
    </r>
    <r>
      <rPr>
        <b/>
        <sz val="8"/>
        <rFont val="Arial"/>
        <family val="0"/>
      </rPr>
      <t>10</t>
    </r>
  </si>
  <si>
    <t>MODERNIZACJA CHODNIKA NA PL. KILIŃSKIEGO W ODRZYWOLE</t>
  </si>
  <si>
    <t>MODERNIZACJA-ODBUDOWA DROGI NADPILICZNEJ ŁEGONICE MAŁE - ETAP I</t>
  </si>
  <si>
    <t>Zmiana Nr 5</t>
  </si>
  <si>
    <t>ŁĄCZNE NAKŁADY 2003 - 2005</t>
  </si>
  <si>
    <t>WYMIANA OKIEN W PSP W KOLONII OSSIE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</si>
</sst>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0"/>
      <color indexed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9" fontId="0" fillId="0" borderId="0" xfId="19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2" fillId="4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4" fontId="2" fillId="5" borderId="7" xfId="0" applyNumberFormat="1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right" wrapText="1"/>
    </xf>
    <xf numFmtId="4" fontId="2" fillId="2" borderId="9" xfId="0" applyNumberFormat="1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right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4" fontId="2" fillId="5" borderId="15" xfId="0" applyNumberFormat="1" applyFont="1" applyFill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right" wrapText="1"/>
    </xf>
    <xf numFmtId="4" fontId="2" fillId="0" borderId="17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 wrapText="1"/>
    </xf>
    <xf numFmtId="4" fontId="2" fillId="0" borderId="18" xfId="0" applyNumberFormat="1" applyFont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wrapText="1"/>
    </xf>
    <xf numFmtId="4" fontId="2" fillId="0" borderId="20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 wrapText="1"/>
    </xf>
    <xf numFmtId="4" fontId="2" fillId="0" borderId="19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2" fillId="0" borderId="21" xfId="0" applyNumberFormat="1" applyFont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left" wrapText="1"/>
    </xf>
    <xf numFmtId="0" fontId="2" fillId="0" borderId="22" xfId="0" applyFont="1" applyBorder="1" applyAlignment="1">
      <alignment horizontal="center" wrapText="1"/>
    </xf>
    <xf numFmtId="4" fontId="2" fillId="2" borderId="23" xfId="0" applyNumberFormat="1" applyFont="1" applyFill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 wrapText="1"/>
    </xf>
    <xf numFmtId="4" fontId="2" fillId="0" borderId="26" xfId="0" applyNumberFormat="1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4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left" wrapText="1"/>
    </xf>
    <xf numFmtId="0" fontId="11" fillId="0" borderId="22" xfId="0" applyFont="1" applyBorder="1" applyAlignment="1">
      <alignment horizontal="center" wrapText="1"/>
    </xf>
    <xf numFmtId="4" fontId="11" fillId="5" borderId="22" xfId="0" applyNumberFormat="1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4" fontId="2" fillId="5" borderId="6" xfId="0" applyNumberFormat="1" applyFont="1" applyFill="1" applyBorder="1" applyAlignment="1">
      <alignment horizontal="center" wrapText="1"/>
    </xf>
    <xf numFmtId="4" fontId="2" fillId="0" borderId="16" xfId="0" applyNumberFormat="1" applyFont="1" applyBorder="1" applyAlignment="1">
      <alignment/>
    </xf>
    <xf numFmtId="0" fontId="2" fillId="0" borderId="7" xfId="0" applyFont="1" applyBorder="1" applyAlignment="1">
      <alignment horizontal="left" wrapText="1"/>
    </xf>
    <xf numFmtId="4" fontId="2" fillId="5" borderId="22" xfId="0" applyNumberFormat="1" applyFont="1" applyFill="1" applyBorder="1" applyAlignment="1">
      <alignment horizontal="center" wrapText="1"/>
    </xf>
    <xf numFmtId="4" fontId="2" fillId="2" borderId="25" xfId="0" applyNumberFormat="1" applyFont="1" applyFill="1" applyBorder="1" applyAlignment="1">
      <alignment horizontal="right" wrapText="1"/>
    </xf>
    <xf numFmtId="0" fontId="2" fillId="0" borderId="2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" fontId="2" fillId="2" borderId="20" xfId="0" applyNumberFormat="1" applyFont="1" applyFill="1" applyBorder="1" applyAlignment="1">
      <alignment horizontal="right" wrapText="1"/>
    </xf>
    <xf numFmtId="0" fontId="2" fillId="0" borderId="1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horizontal="left" wrapText="1"/>
    </xf>
    <xf numFmtId="4" fontId="2" fillId="0" borderId="25" xfId="0" applyNumberFormat="1" applyFont="1" applyBorder="1" applyAlignment="1">
      <alignment/>
    </xf>
    <xf numFmtId="4" fontId="2" fillId="0" borderId="23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4" fontId="2" fillId="0" borderId="17" xfId="0" applyNumberFormat="1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 horizontal="center" wrapText="1"/>
    </xf>
    <xf numFmtId="4" fontId="2" fillId="0" borderId="18" xfId="0" applyNumberFormat="1" applyFont="1" applyFill="1" applyBorder="1" applyAlignment="1">
      <alignment horizontal="center" wrapText="1"/>
    </xf>
    <xf numFmtId="0" fontId="12" fillId="0" borderId="22" xfId="0" applyFont="1" applyBorder="1" applyAlignment="1">
      <alignment wrapText="1"/>
    </xf>
    <xf numFmtId="0" fontId="2" fillId="0" borderId="22" xfId="0" applyFont="1" applyFill="1" applyBorder="1" applyAlignment="1">
      <alignment horizontal="center" wrapText="1"/>
    </xf>
    <xf numFmtId="4" fontId="2" fillId="2" borderId="24" xfId="0" applyNumberFormat="1" applyFont="1" applyFill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0" fontId="2" fillId="0" borderId="5" xfId="0" applyFont="1" applyFill="1" applyBorder="1" applyAlignment="1">
      <alignment horizontal="center" wrapText="1"/>
    </xf>
    <xf numFmtId="4" fontId="2" fillId="2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0" xfId="0" applyFont="1" applyBorder="1" applyAlignment="1">
      <alignment/>
    </xf>
    <xf numFmtId="0" fontId="11" fillId="6" borderId="2" xfId="0" applyFont="1" applyFill="1" applyBorder="1" applyAlignment="1">
      <alignment horizontal="center" wrapText="1"/>
    </xf>
    <xf numFmtId="0" fontId="11" fillId="6" borderId="3" xfId="0" applyFont="1" applyFill="1" applyBorder="1" applyAlignment="1">
      <alignment horizontal="center" wrapText="1"/>
    </xf>
    <xf numFmtId="0" fontId="11" fillId="6" borderId="3" xfId="0" applyFont="1" applyFill="1" applyBorder="1" applyAlignment="1">
      <alignment horizontal="left" wrapText="1"/>
    </xf>
    <xf numFmtId="0" fontId="2" fillId="6" borderId="4" xfId="0" applyFont="1" applyFill="1" applyBorder="1" applyAlignment="1">
      <alignment horizontal="center" wrapText="1"/>
    </xf>
    <xf numFmtId="0" fontId="11" fillId="6" borderId="31" xfId="0" applyFont="1" applyFill="1" applyBorder="1" applyAlignment="1">
      <alignment horizontal="center" wrapText="1"/>
    </xf>
    <xf numFmtId="4" fontId="11" fillId="6" borderId="2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wrapText="1"/>
    </xf>
    <xf numFmtId="4" fontId="10" fillId="0" borderId="17" xfId="0" applyNumberFormat="1" applyFont="1" applyBorder="1" applyAlignment="1">
      <alignment horizontal="center" vertical="top" wrapText="1"/>
    </xf>
    <xf numFmtId="4" fontId="10" fillId="0" borderId="16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/>
    </xf>
    <xf numFmtId="4" fontId="2" fillId="0" borderId="1" xfId="0" applyNumberFormat="1" applyFont="1" applyBorder="1" applyAlignment="1">
      <alignment horizontal="center" wrapText="1"/>
    </xf>
    <xf numFmtId="4" fontId="11" fillId="5" borderId="25" xfId="0" applyNumberFormat="1" applyFont="1" applyFill="1" applyBorder="1" applyAlignment="1">
      <alignment horizontal="center" wrapText="1"/>
    </xf>
    <xf numFmtId="4" fontId="11" fillId="5" borderId="23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1" xfId="0" applyFont="1" applyFill="1" applyBorder="1" applyAlignment="1">
      <alignment horizontal="center" wrapText="1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4" fontId="11" fillId="5" borderId="35" xfId="0" applyNumberFormat="1" applyFont="1" applyFill="1" applyBorder="1" applyAlignment="1">
      <alignment horizontal="center" wrapText="1"/>
    </xf>
    <xf numFmtId="4" fontId="11" fillId="5" borderId="36" xfId="0" applyNumberFormat="1" applyFont="1" applyFill="1" applyBorder="1" applyAlignment="1">
      <alignment horizontal="center" wrapText="1"/>
    </xf>
    <xf numFmtId="4" fontId="11" fillId="6" borderId="2" xfId="0" applyNumberFormat="1" applyFont="1" applyFill="1" applyBorder="1" applyAlignment="1">
      <alignment horizontal="center" wrapText="1"/>
    </xf>
    <xf numFmtId="4" fontId="11" fillId="6" borderId="31" xfId="0" applyNumberFormat="1" applyFont="1" applyFill="1" applyBorder="1" applyAlignment="1">
      <alignment horizontal="center" wrapText="1"/>
    </xf>
    <xf numFmtId="0" fontId="11" fillId="0" borderId="25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4" fontId="2" fillId="2" borderId="30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4" fontId="2" fillId="0" borderId="37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 topLeftCell="A1">
      <selection activeCell="A46" sqref="A46"/>
    </sheetView>
  </sheetViews>
  <sheetFormatPr defaultColWidth="9.140625" defaultRowHeight="12.75"/>
  <cols>
    <col min="1" max="1" width="3.7109375" style="1" customWidth="1"/>
    <col min="2" max="2" width="5.57421875" style="1" customWidth="1"/>
    <col min="3" max="3" width="6.57421875" style="1" customWidth="1"/>
    <col min="4" max="4" width="23.140625" style="1" customWidth="1"/>
    <col min="5" max="5" width="13.57421875" style="1" hidden="1" customWidth="1"/>
    <col min="6" max="6" width="9.28125" style="1" customWidth="1"/>
    <col min="7" max="7" width="11.8515625" style="1" customWidth="1"/>
    <col min="8" max="8" width="10.00390625" style="1" customWidth="1"/>
    <col min="9" max="9" width="4.140625" style="1" customWidth="1"/>
    <col min="10" max="10" width="10.00390625" style="1" customWidth="1"/>
    <col min="11" max="11" width="3.8515625" style="1" customWidth="1"/>
    <col min="12" max="12" width="9.421875" style="1" customWidth="1"/>
    <col min="13" max="13" width="3.421875" style="1" customWidth="1"/>
    <col min="14" max="14" width="9.8515625" style="1" customWidth="1"/>
    <col min="15" max="15" width="3.57421875" style="1" customWidth="1"/>
    <col min="16" max="16" width="9.28125" style="1" customWidth="1"/>
    <col min="17" max="17" width="3.421875" style="1" customWidth="1"/>
    <col min="18" max="18" width="10.7109375" style="1" customWidth="1"/>
    <col min="19" max="19" width="3.28125" style="1" customWidth="1"/>
    <col min="20" max="16384" width="9.140625" style="1" customWidth="1"/>
  </cols>
  <sheetData>
    <row r="1" ht="12.75">
      <c r="H1" s="1" t="s">
        <v>88</v>
      </c>
    </row>
    <row r="2" spans="2:8" ht="12.75">
      <c r="B2" s="2"/>
      <c r="H2" s="1" t="s">
        <v>56</v>
      </c>
    </row>
    <row r="3" spans="2:8" ht="12.75">
      <c r="B3" s="2"/>
      <c r="H3" s="1" t="s">
        <v>53</v>
      </c>
    </row>
    <row r="4" spans="2:8" ht="12.75">
      <c r="B4" s="2"/>
      <c r="H4" s="1" t="s">
        <v>22</v>
      </c>
    </row>
    <row r="5" spans="2:15" ht="13.5" customHeight="1">
      <c r="B5" s="2"/>
      <c r="H5" s="3" t="s">
        <v>52</v>
      </c>
      <c r="I5" s="4"/>
      <c r="J5" s="4"/>
      <c r="K5" s="4"/>
      <c r="L5" s="4"/>
      <c r="M5" s="4"/>
      <c r="N5" s="4"/>
      <c r="O5" s="4"/>
    </row>
    <row r="6" spans="1:5" ht="15">
      <c r="A6" s="5"/>
      <c r="B6" s="14" t="s">
        <v>21</v>
      </c>
      <c r="C6" s="15"/>
      <c r="D6" s="15"/>
      <c r="E6" s="6"/>
    </row>
    <row r="7" spans="1:7" ht="15">
      <c r="A7" s="6"/>
      <c r="B7" s="14" t="s">
        <v>0</v>
      </c>
      <c r="C7" s="16"/>
      <c r="D7" s="17"/>
      <c r="E7" s="7"/>
      <c r="F7" s="8"/>
      <c r="G7" s="8"/>
    </row>
    <row r="8" ht="11.25" customHeight="1" thickBot="1"/>
    <row r="9" spans="1:19" ht="21" customHeight="1" thickBot="1">
      <c r="A9" s="119" t="s">
        <v>1</v>
      </c>
      <c r="B9" s="119" t="s">
        <v>2</v>
      </c>
      <c r="C9" s="122" t="s">
        <v>75</v>
      </c>
      <c r="D9" s="119" t="s">
        <v>3</v>
      </c>
      <c r="E9" s="119" t="s">
        <v>4</v>
      </c>
      <c r="F9" s="122" t="s">
        <v>5</v>
      </c>
      <c r="G9" s="122" t="s">
        <v>89</v>
      </c>
      <c r="H9" s="125" t="s">
        <v>26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7"/>
    </row>
    <row r="10" spans="1:19" ht="13.5" thickBot="1">
      <c r="A10" s="120"/>
      <c r="B10" s="120"/>
      <c r="C10" s="123"/>
      <c r="D10" s="120"/>
      <c r="E10" s="120"/>
      <c r="F10" s="123"/>
      <c r="G10" s="123"/>
      <c r="H10" s="23">
        <v>2004</v>
      </c>
      <c r="I10" s="24"/>
      <c r="J10" s="24"/>
      <c r="K10" s="24"/>
      <c r="L10" s="24"/>
      <c r="M10" s="24"/>
      <c r="N10" s="24"/>
      <c r="O10" s="24"/>
      <c r="P10" s="128">
        <v>2005</v>
      </c>
      <c r="Q10" s="129"/>
      <c r="R10" s="129"/>
      <c r="S10" s="130"/>
    </row>
    <row r="11" spans="1:19" ht="36" customHeight="1" thickBot="1">
      <c r="A11" s="121"/>
      <c r="B11" s="121"/>
      <c r="C11" s="124"/>
      <c r="D11" s="121"/>
      <c r="E11" s="121"/>
      <c r="F11" s="124"/>
      <c r="G11" s="124"/>
      <c r="H11" s="115" t="s">
        <v>69</v>
      </c>
      <c r="I11" s="116"/>
      <c r="J11" s="115" t="s">
        <v>70</v>
      </c>
      <c r="K11" s="116"/>
      <c r="L11" s="115" t="s">
        <v>71</v>
      </c>
      <c r="M11" s="116"/>
      <c r="N11" s="115" t="s">
        <v>77</v>
      </c>
      <c r="O11" s="116"/>
      <c r="P11" s="115" t="s">
        <v>6</v>
      </c>
      <c r="Q11" s="116"/>
      <c r="R11" s="115" t="s">
        <v>7</v>
      </c>
      <c r="S11" s="116"/>
    </row>
    <row r="12" spans="1:19" ht="17.25" customHeight="1" thickBot="1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5</v>
      </c>
      <c r="G12" s="25">
        <v>6</v>
      </c>
      <c r="H12" s="117">
        <v>7</v>
      </c>
      <c r="I12" s="118"/>
      <c r="J12" s="117">
        <v>8</v>
      </c>
      <c r="K12" s="118"/>
      <c r="L12" s="117">
        <v>9</v>
      </c>
      <c r="M12" s="118"/>
      <c r="N12" s="117">
        <v>10</v>
      </c>
      <c r="O12" s="118"/>
      <c r="P12" s="131">
        <v>11</v>
      </c>
      <c r="Q12" s="132"/>
      <c r="R12" s="131">
        <v>12</v>
      </c>
      <c r="S12" s="132"/>
    </row>
    <row r="13" spans="1:19" ht="38.25" customHeight="1">
      <c r="A13" s="26" t="s">
        <v>8</v>
      </c>
      <c r="B13" s="27" t="s">
        <v>81</v>
      </c>
      <c r="C13" s="27" t="s">
        <v>82</v>
      </c>
      <c r="D13" s="28" t="s">
        <v>13</v>
      </c>
      <c r="E13" s="27" t="s">
        <v>24</v>
      </c>
      <c r="F13" s="29" t="s">
        <v>27</v>
      </c>
      <c r="G13" s="30">
        <v>1389707</v>
      </c>
      <c r="H13" s="31">
        <f>SUM(J13,L13)</f>
        <v>636000</v>
      </c>
      <c r="I13" s="32"/>
      <c r="J13" s="33">
        <v>110000</v>
      </c>
      <c r="K13" s="33"/>
      <c r="L13" s="34">
        <v>526000</v>
      </c>
      <c r="M13" s="33" t="s">
        <v>33</v>
      </c>
      <c r="N13" s="35"/>
      <c r="O13" s="36"/>
      <c r="P13" s="37">
        <v>109387</v>
      </c>
      <c r="Q13" s="33"/>
      <c r="R13" s="35">
        <v>584000</v>
      </c>
      <c r="S13" s="38"/>
    </row>
    <row r="14" spans="1:19" ht="22.5" customHeight="1">
      <c r="A14" s="39"/>
      <c r="B14" s="40"/>
      <c r="C14" s="40"/>
      <c r="D14" s="41"/>
      <c r="E14" s="40"/>
      <c r="F14" s="40"/>
      <c r="G14" s="42"/>
      <c r="H14" s="43"/>
      <c r="I14" s="22"/>
      <c r="J14" s="44"/>
      <c r="K14" s="44"/>
      <c r="L14" s="45"/>
      <c r="M14" s="44"/>
      <c r="N14" s="45"/>
      <c r="O14" s="44"/>
      <c r="P14" s="46"/>
      <c r="Q14" s="44"/>
      <c r="R14" s="45"/>
      <c r="S14" s="47"/>
    </row>
    <row r="15" spans="1:19" ht="48.75" customHeight="1">
      <c r="A15" s="26" t="s">
        <v>9</v>
      </c>
      <c r="B15" s="27" t="s">
        <v>81</v>
      </c>
      <c r="C15" s="27" t="s">
        <v>82</v>
      </c>
      <c r="D15" s="28" t="s">
        <v>23</v>
      </c>
      <c r="E15" s="27" t="s">
        <v>24</v>
      </c>
      <c r="F15" s="27" t="s">
        <v>28</v>
      </c>
      <c r="G15" s="30">
        <f>SUM(H15,N15,P15,Q15,R15)</f>
        <v>537220</v>
      </c>
      <c r="H15" s="31">
        <f>SUM(J15,L15)</f>
        <v>90253</v>
      </c>
      <c r="I15" s="48"/>
      <c r="J15" s="36">
        <v>90253</v>
      </c>
      <c r="K15" s="36"/>
      <c r="L15" s="49"/>
      <c r="M15" s="36"/>
      <c r="N15" s="50">
        <v>191967</v>
      </c>
      <c r="O15" s="36"/>
      <c r="P15" s="50">
        <v>79766</v>
      </c>
      <c r="Q15" s="51"/>
      <c r="R15" s="52">
        <v>175234</v>
      </c>
      <c r="S15" s="53" t="s">
        <v>33</v>
      </c>
    </row>
    <row r="16" spans="1:19" ht="23.25" customHeight="1">
      <c r="A16" s="39"/>
      <c r="B16" s="40"/>
      <c r="C16" s="40"/>
      <c r="D16" s="41"/>
      <c r="E16" s="40"/>
      <c r="F16" s="40"/>
      <c r="G16" s="42"/>
      <c r="H16" s="43" t="s">
        <v>72</v>
      </c>
      <c r="I16" s="22"/>
      <c r="J16" s="44"/>
      <c r="K16" s="44"/>
      <c r="L16" s="45"/>
      <c r="M16" s="44"/>
      <c r="N16" s="45" t="s">
        <v>76</v>
      </c>
      <c r="O16" s="44"/>
      <c r="P16" s="46" t="s">
        <v>80</v>
      </c>
      <c r="Q16" s="44"/>
      <c r="R16" s="45" t="s">
        <v>76</v>
      </c>
      <c r="S16" s="47"/>
    </row>
    <row r="17" spans="1:19" ht="36.75" customHeight="1">
      <c r="A17" s="26" t="s">
        <v>10</v>
      </c>
      <c r="B17" s="27" t="s">
        <v>81</v>
      </c>
      <c r="C17" s="27" t="s">
        <v>82</v>
      </c>
      <c r="D17" s="28" t="s">
        <v>39</v>
      </c>
      <c r="E17" s="27" t="s">
        <v>24</v>
      </c>
      <c r="F17" s="27" t="s">
        <v>29</v>
      </c>
      <c r="G17" s="30">
        <f>SUM(H17,N17,P17,R17)</f>
        <v>132149</v>
      </c>
      <c r="H17" s="31">
        <f>SUM(J17,L17)</f>
        <v>132149</v>
      </c>
      <c r="I17" s="48"/>
      <c r="J17" s="36">
        <v>22149</v>
      </c>
      <c r="K17" s="36"/>
      <c r="L17" s="49">
        <v>110000</v>
      </c>
      <c r="M17" s="36" t="s">
        <v>33</v>
      </c>
      <c r="N17" s="50"/>
      <c r="O17" s="36"/>
      <c r="P17" s="50"/>
      <c r="Q17" s="36"/>
      <c r="R17" s="50"/>
      <c r="S17" s="53"/>
    </row>
    <row r="18" spans="1:19" ht="24.75" customHeight="1">
      <c r="A18" s="39"/>
      <c r="B18" s="40"/>
      <c r="C18" s="40"/>
      <c r="D18" s="41"/>
      <c r="E18" s="40"/>
      <c r="F18" s="40"/>
      <c r="G18" s="42"/>
      <c r="H18" s="54"/>
      <c r="I18" s="22"/>
      <c r="J18" s="44"/>
      <c r="K18" s="44"/>
      <c r="L18" s="45"/>
      <c r="M18" s="44"/>
      <c r="N18" s="46"/>
      <c r="O18" s="44"/>
      <c r="P18" s="46"/>
      <c r="Q18" s="44"/>
      <c r="R18" s="46"/>
      <c r="S18" s="47"/>
    </row>
    <row r="19" spans="1:19" ht="48" customHeight="1">
      <c r="A19" s="67" t="s">
        <v>11</v>
      </c>
      <c r="B19" s="55" t="s">
        <v>81</v>
      </c>
      <c r="C19" s="55" t="s">
        <v>82</v>
      </c>
      <c r="D19" s="28" t="s">
        <v>54</v>
      </c>
      <c r="E19" s="55" t="s">
        <v>24</v>
      </c>
      <c r="F19" s="27" t="s">
        <v>29</v>
      </c>
      <c r="G19" s="71">
        <f>SUM(H19,N19,P19,R19)</f>
        <v>45000</v>
      </c>
      <c r="H19" s="75">
        <f>SUM(J19,L19)</f>
        <v>20000</v>
      </c>
      <c r="I19" s="56"/>
      <c r="J19" s="57">
        <v>20000</v>
      </c>
      <c r="K19" s="57"/>
      <c r="L19" s="58"/>
      <c r="M19" s="57"/>
      <c r="N19" s="59">
        <v>25000</v>
      </c>
      <c r="O19" s="57" t="s">
        <v>36</v>
      </c>
      <c r="P19" s="59"/>
      <c r="Q19" s="57"/>
      <c r="R19" s="59"/>
      <c r="S19" s="60"/>
    </row>
    <row r="20" spans="1:19" s="11" customFormat="1" ht="21.75" customHeight="1">
      <c r="A20" s="61"/>
      <c r="B20" s="62"/>
      <c r="C20" s="63" t="s">
        <v>85</v>
      </c>
      <c r="D20" s="64"/>
      <c r="E20" s="65"/>
      <c r="F20" s="65"/>
      <c r="G20" s="66">
        <f>SUM(G13:G19)</f>
        <v>2104076</v>
      </c>
      <c r="H20" s="113">
        <f>SUM(H13,H15,H17,H19)</f>
        <v>878402</v>
      </c>
      <c r="I20" s="114"/>
      <c r="J20" s="113">
        <f>SUM(J13,J15,J17,J19)</f>
        <v>242402</v>
      </c>
      <c r="K20" s="114"/>
      <c r="L20" s="113">
        <f>SUM(L13,L15,L17,L19)</f>
        <v>636000</v>
      </c>
      <c r="M20" s="114"/>
      <c r="N20" s="113">
        <f>SUM(N13,N15,N17,N19)</f>
        <v>216967</v>
      </c>
      <c r="O20" s="114"/>
      <c r="P20" s="113">
        <f>SUM(P13,P15,P17,P19)</f>
        <v>189153</v>
      </c>
      <c r="Q20" s="114"/>
      <c r="R20" s="113">
        <f>SUM(R13,R15,R17,R19)</f>
        <v>759234</v>
      </c>
      <c r="S20" s="114"/>
    </row>
    <row r="21" spans="1:19" ht="27.75" customHeight="1">
      <c r="A21" s="67" t="s">
        <v>12</v>
      </c>
      <c r="B21" s="27">
        <v>600</v>
      </c>
      <c r="C21" s="27">
        <v>60016</v>
      </c>
      <c r="D21" s="28" t="s">
        <v>15</v>
      </c>
      <c r="E21" s="27" t="s">
        <v>24</v>
      </c>
      <c r="F21" s="27" t="s">
        <v>29</v>
      </c>
      <c r="G21" s="68">
        <f>SUM(H21,N21,P21,R21)</f>
        <v>605489.48</v>
      </c>
      <c r="H21" s="75">
        <f>SUM(J21,L21)</f>
        <v>605489.48</v>
      </c>
      <c r="I21" s="48"/>
      <c r="J21" s="108">
        <v>605489.48</v>
      </c>
      <c r="K21" s="36"/>
      <c r="L21" s="49"/>
      <c r="M21" s="36"/>
      <c r="N21" s="50"/>
      <c r="O21" s="36"/>
      <c r="P21" s="50"/>
      <c r="Q21" s="36"/>
      <c r="R21" s="50"/>
      <c r="S21" s="53"/>
    </row>
    <row r="22" spans="1:19" ht="103.5" customHeight="1">
      <c r="A22" s="39"/>
      <c r="B22" s="40"/>
      <c r="C22" s="40"/>
      <c r="D22" s="41"/>
      <c r="E22" s="40"/>
      <c r="F22" s="40"/>
      <c r="G22" s="42"/>
      <c r="H22" s="54" t="s">
        <v>83</v>
      </c>
      <c r="I22" s="107" t="s">
        <v>84</v>
      </c>
      <c r="J22" s="109"/>
      <c r="K22" s="109"/>
      <c r="L22" s="110"/>
      <c r="M22" s="109"/>
      <c r="N22" s="69"/>
      <c r="O22" s="44"/>
      <c r="P22" s="46"/>
      <c r="Q22" s="44"/>
      <c r="R22" s="46"/>
      <c r="S22" s="47"/>
    </row>
    <row r="23" spans="1:19" ht="26.25" customHeight="1">
      <c r="A23" s="39" t="s">
        <v>14</v>
      </c>
      <c r="B23" s="40">
        <v>600</v>
      </c>
      <c r="C23" s="40">
        <v>60016</v>
      </c>
      <c r="D23" s="70" t="s">
        <v>55</v>
      </c>
      <c r="E23" s="27" t="s">
        <v>24</v>
      </c>
      <c r="F23" s="27" t="s">
        <v>29</v>
      </c>
      <c r="G23" s="71">
        <f>SUM(H23,N23,P23,R23)</f>
        <v>648506.53</v>
      </c>
      <c r="H23" s="31">
        <f>SUM(J23,L23)</f>
        <v>648506.53</v>
      </c>
      <c r="I23" s="22"/>
      <c r="J23" s="58"/>
      <c r="K23" s="57"/>
      <c r="L23" s="58">
        <v>648506.53</v>
      </c>
      <c r="M23" s="81" t="s">
        <v>34</v>
      </c>
      <c r="N23" s="59"/>
      <c r="O23" s="44"/>
      <c r="P23" s="46"/>
      <c r="Q23" s="44"/>
      <c r="R23" s="46"/>
      <c r="S23" s="47"/>
    </row>
    <row r="24" spans="1:19" ht="38.25" customHeight="1">
      <c r="A24" s="39" t="s">
        <v>16</v>
      </c>
      <c r="B24" s="27">
        <v>600</v>
      </c>
      <c r="C24" s="27">
        <v>60013</v>
      </c>
      <c r="D24" s="28" t="s">
        <v>86</v>
      </c>
      <c r="E24" s="55" t="s">
        <v>25</v>
      </c>
      <c r="F24" s="55" t="s">
        <v>29</v>
      </c>
      <c r="G24" s="42">
        <f>SUM(H24,N24,P24,R24)</f>
        <v>25000</v>
      </c>
      <c r="H24" s="72">
        <f>SUM(J24,L24)</f>
        <v>25000</v>
      </c>
      <c r="I24" s="56"/>
      <c r="J24" s="57">
        <v>25000</v>
      </c>
      <c r="K24" s="57"/>
      <c r="L24" s="58"/>
      <c r="M24" s="57"/>
      <c r="N24" s="59"/>
      <c r="O24" s="57"/>
      <c r="P24" s="59"/>
      <c r="Q24" s="57"/>
      <c r="R24" s="59"/>
      <c r="S24" s="60"/>
    </row>
    <row r="25" spans="1:19" ht="40.5" customHeight="1">
      <c r="A25" s="67" t="s">
        <v>17</v>
      </c>
      <c r="B25" s="27">
        <v>600</v>
      </c>
      <c r="C25" s="73">
        <v>60016</v>
      </c>
      <c r="D25" s="28" t="s">
        <v>87</v>
      </c>
      <c r="E25" s="27" t="s">
        <v>24</v>
      </c>
      <c r="F25" s="27" t="s">
        <v>29</v>
      </c>
      <c r="G25" s="68">
        <f>SUM(H25,N25,P25,R25)</f>
        <v>167000</v>
      </c>
      <c r="H25" s="31">
        <f>SUM(J25,L25)</f>
        <v>76000</v>
      </c>
      <c r="I25" s="48"/>
      <c r="J25" s="36">
        <v>13000</v>
      </c>
      <c r="K25" s="36"/>
      <c r="L25" s="49">
        <v>63000</v>
      </c>
      <c r="M25" s="81" t="s">
        <v>34</v>
      </c>
      <c r="N25" s="50">
        <v>91000</v>
      </c>
      <c r="O25" s="36"/>
      <c r="P25" s="50"/>
      <c r="Q25" s="36"/>
      <c r="R25" s="50"/>
      <c r="S25" s="53"/>
    </row>
    <row r="26" spans="1:19" ht="33.75" customHeight="1">
      <c r="A26" s="39"/>
      <c r="B26" s="29"/>
      <c r="C26" s="74"/>
      <c r="D26" s="70"/>
      <c r="E26" s="40"/>
      <c r="F26" s="40"/>
      <c r="G26" s="42"/>
      <c r="H26" s="43"/>
      <c r="I26" s="22"/>
      <c r="J26" s="44"/>
      <c r="K26" s="44"/>
      <c r="L26" s="45"/>
      <c r="M26" s="44"/>
      <c r="N26" s="46" t="s">
        <v>73</v>
      </c>
      <c r="O26" s="44" t="s">
        <v>74</v>
      </c>
      <c r="P26" s="46"/>
      <c r="Q26" s="44"/>
      <c r="R26" s="46"/>
      <c r="S26" s="47"/>
    </row>
    <row r="27" spans="1:19" ht="36.75" customHeight="1">
      <c r="A27" s="39" t="s">
        <v>18</v>
      </c>
      <c r="B27" s="55">
        <v>600</v>
      </c>
      <c r="C27" s="78">
        <v>60016</v>
      </c>
      <c r="D27" s="79" t="s">
        <v>61</v>
      </c>
      <c r="E27" s="55" t="s">
        <v>24</v>
      </c>
      <c r="F27" s="55" t="s">
        <v>29</v>
      </c>
      <c r="G27" s="42">
        <f>SUM(H27,N27,P27,R27)</f>
        <v>121600</v>
      </c>
      <c r="H27" s="43">
        <f>SUM(J27,L27)</f>
        <v>121600</v>
      </c>
      <c r="I27" s="56"/>
      <c r="J27" s="57">
        <v>121600</v>
      </c>
      <c r="K27" s="57"/>
      <c r="L27" s="58"/>
      <c r="M27" s="57"/>
      <c r="N27" s="59"/>
      <c r="O27" s="57"/>
      <c r="P27" s="59"/>
      <c r="Q27" s="57"/>
      <c r="R27" s="59"/>
      <c r="S27" s="60"/>
    </row>
    <row r="28" spans="1:19" ht="37.5" customHeight="1">
      <c r="A28" s="67" t="s">
        <v>19</v>
      </c>
      <c r="B28" s="27">
        <v>600</v>
      </c>
      <c r="C28" s="73">
        <v>60016</v>
      </c>
      <c r="D28" s="28" t="s">
        <v>62</v>
      </c>
      <c r="E28" s="27" t="s">
        <v>24</v>
      </c>
      <c r="F28" s="27" t="s">
        <v>29</v>
      </c>
      <c r="G28" s="30">
        <f>SUM(H28,N28,P28,R28)</f>
        <v>70000</v>
      </c>
      <c r="H28" s="75">
        <f>SUM(J28,L28)</f>
        <v>35000</v>
      </c>
      <c r="I28" s="48"/>
      <c r="J28" s="36">
        <v>35000</v>
      </c>
      <c r="K28" s="36"/>
      <c r="L28" s="49"/>
      <c r="M28" s="36"/>
      <c r="N28" s="50">
        <v>35000</v>
      </c>
      <c r="O28" s="36" t="s">
        <v>42</v>
      </c>
      <c r="P28" s="50"/>
      <c r="Q28" s="36"/>
      <c r="R28" s="50"/>
      <c r="S28" s="53"/>
    </row>
    <row r="29" spans="1:19" ht="11.25" customHeight="1">
      <c r="A29" s="39"/>
      <c r="B29" s="40"/>
      <c r="C29" s="76"/>
      <c r="D29" s="41"/>
      <c r="E29" s="40"/>
      <c r="F29" s="40"/>
      <c r="G29" s="42"/>
      <c r="H29" s="43"/>
      <c r="I29" s="22"/>
      <c r="J29" s="44"/>
      <c r="K29" s="44"/>
      <c r="L29" s="45"/>
      <c r="M29" s="112"/>
      <c r="N29" s="46"/>
      <c r="O29" s="44"/>
      <c r="P29" s="46"/>
      <c r="Q29" s="44"/>
      <c r="R29" s="46"/>
      <c r="S29" s="47"/>
    </row>
    <row r="30" spans="1:19" s="11" customFormat="1" ht="18.75" customHeight="1">
      <c r="A30" s="61"/>
      <c r="B30" s="65"/>
      <c r="C30" s="63" t="s">
        <v>43</v>
      </c>
      <c r="D30" s="64"/>
      <c r="E30" s="65"/>
      <c r="F30" s="65"/>
      <c r="G30" s="66">
        <f>SUM(G21:G29)</f>
        <v>1637596.01</v>
      </c>
      <c r="H30" s="113">
        <f>SUM(H21,H23,H24,H25,H27,H28)</f>
        <v>1511596.01</v>
      </c>
      <c r="I30" s="114"/>
      <c r="J30" s="113">
        <f>SUM(J21,J23,J24,J25,J27,J28)</f>
        <v>800089.48</v>
      </c>
      <c r="K30" s="114"/>
      <c r="L30" s="113">
        <f>SUM(L21,L23,L24,L25,L27,L28)</f>
        <v>711506.53</v>
      </c>
      <c r="M30" s="114"/>
      <c r="N30" s="113">
        <f>SUM(N21,N23,N24,N25,N27,N28)</f>
        <v>126000</v>
      </c>
      <c r="O30" s="114"/>
      <c r="P30" s="113">
        <f>SUM(P21,P23,P24,P25,P27,P28)</f>
        <v>0</v>
      </c>
      <c r="Q30" s="114"/>
      <c r="R30" s="113">
        <f>SUM(R21,R23,R24,R25,R27,R28)</f>
        <v>0</v>
      </c>
      <c r="S30" s="114"/>
    </row>
    <row r="31" spans="1:19" ht="38.25" customHeight="1">
      <c r="A31" s="77" t="s">
        <v>20</v>
      </c>
      <c r="B31" s="27">
        <v>750</v>
      </c>
      <c r="C31" s="78">
        <v>75023</v>
      </c>
      <c r="D31" s="79" t="s">
        <v>37</v>
      </c>
      <c r="E31" s="55" t="s">
        <v>24</v>
      </c>
      <c r="F31" s="55" t="s">
        <v>29</v>
      </c>
      <c r="G31" s="66">
        <f>SUM(H31,N31,P31,R31)</f>
        <v>30000</v>
      </c>
      <c r="H31" s="31">
        <f>SUM(J31,L31)</f>
        <v>30000</v>
      </c>
      <c r="I31" s="56"/>
      <c r="J31" s="57">
        <v>30000</v>
      </c>
      <c r="K31" s="57"/>
      <c r="L31" s="58"/>
      <c r="M31" s="57"/>
      <c r="N31" s="59"/>
      <c r="O31" s="57"/>
      <c r="P31" s="59"/>
      <c r="Q31" s="57"/>
      <c r="R31" s="59"/>
      <c r="S31" s="60"/>
    </row>
    <row r="32" spans="1:19" ht="24.75" customHeight="1">
      <c r="A32" s="77">
        <v>12</v>
      </c>
      <c r="B32" s="55">
        <v>750</v>
      </c>
      <c r="C32" s="78">
        <v>75023</v>
      </c>
      <c r="D32" s="79" t="s">
        <v>63</v>
      </c>
      <c r="E32" s="55" t="s">
        <v>24</v>
      </c>
      <c r="F32" s="55" t="s">
        <v>29</v>
      </c>
      <c r="G32" s="66">
        <f>SUM(H32,N32,P32,R32)</f>
        <v>55000</v>
      </c>
      <c r="H32" s="72">
        <f>SUM(J32,L32)</f>
        <v>55000</v>
      </c>
      <c r="I32" s="56"/>
      <c r="J32" s="57">
        <v>55000</v>
      </c>
      <c r="K32" s="57"/>
      <c r="L32" s="58"/>
      <c r="M32" s="57"/>
      <c r="N32" s="59"/>
      <c r="O32" s="57"/>
      <c r="P32" s="59"/>
      <c r="Q32" s="57"/>
      <c r="R32" s="59"/>
      <c r="S32" s="60"/>
    </row>
    <row r="33" spans="1:19" ht="18" customHeight="1">
      <c r="A33" s="77"/>
      <c r="B33" s="137" t="s">
        <v>57</v>
      </c>
      <c r="C33" s="138"/>
      <c r="D33" s="139"/>
      <c r="E33" s="55"/>
      <c r="F33" s="55"/>
      <c r="G33" s="66">
        <f>SUM(G31:G32)</f>
        <v>85000</v>
      </c>
      <c r="H33" s="113">
        <f>SUM(H31:I32)</f>
        <v>85000</v>
      </c>
      <c r="I33" s="114"/>
      <c r="J33" s="113">
        <f>SUM(J31:K32)</f>
        <v>85000</v>
      </c>
      <c r="K33" s="114"/>
      <c r="L33" s="113">
        <f>SUM(L31:M32)</f>
        <v>0</v>
      </c>
      <c r="M33" s="114"/>
      <c r="N33" s="113">
        <f>SUM(N31:O32)</f>
        <v>0</v>
      </c>
      <c r="O33" s="114"/>
      <c r="P33" s="113">
        <f>SUM(P31:Q32)</f>
        <v>0</v>
      </c>
      <c r="Q33" s="114"/>
      <c r="R33" s="113">
        <f>SUM(R31:S32)</f>
        <v>0</v>
      </c>
      <c r="S33" s="114"/>
    </row>
    <row r="34" spans="1:19" ht="42" customHeight="1">
      <c r="A34" s="77">
        <v>13</v>
      </c>
      <c r="B34" s="55">
        <v>754</v>
      </c>
      <c r="C34" s="78">
        <v>75412</v>
      </c>
      <c r="D34" s="79" t="s">
        <v>51</v>
      </c>
      <c r="E34" s="55" t="s">
        <v>24</v>
      </c>
      <c r="F34" s="55" t="s">
        <v>29</v>
      </c>
      <c r="G34" s="66">
        <f>SUM(H34,N14,P34,R34,N34)</f>
        <v>15000</v>
      </c>
      <c r="H34" s="75">
        <f>SUM(J34,L34)</f>
        <v>15000</v>
      </c>
      <c r="I34" s="56"/>
      <c r="J34" s="58">
        <v>15000</v>
      </c>
      <c r="K34" s="81"/>
      <c r="L34" s="58"/>
      <c r="M34" s="81"/>
      <c r="N34" s="80"/>
      <c r="O34" s="111"/>
      <c r="P34" s="59"/>
      <c r="Q34" s="57"/>
      <c r="R34" s="59"/>
      <c r="S34" s="60"/>
    </row>
    <row r="35" spans="1:19" ht="44.25" customHeight="1">
      <c r="A35" s="26">
        <v>14</v>
      </c>
      <c r="B35" s="40">
        <v>801</v>
      </c>
      <c r="C35" s="40">
        <v>80101</v>
      </c>
      <c r="D35" s="41" t="s">
        <v>64</v>
      </c>
      <c r="E35" s="40" t="s">
        <v>24</v>
      </c>
      <c r="F35" s="40" t="s">
        <v>29</v>
      </c>
      <c r="G35" s="42">
        <f>SUM(H35,N35,P35,R35)</f>
        <v>70000</v>
      </c>
      <c r="H35" s="72">
        <f>SUM(J35,L35)</f>
        <v>40600</v>
      </c>
      <c r="I35" s="22"/>
      <c r="J35" s="44">
        <v>40600</v>
      </c>
      <c r="K35" s="44"/>
      <c r="L35" s="45"/>
      <c r="M35" s="44"/>
      <c r="N35" s="59">
        <v>29400</v>
      </c>
      <c r="O35" s="81" t="s">
        <v>35</v>
      </c>
      <c r="P35" s="46"/>
      <c r="Q35" s="44"/>
      <c r="R35" s="46"/>
      <c r="S35" s="47"/>
    </row>
    <row r="36" spans="1:19" ht="44.25" customHeight="1" thickBot="1">
      <c r="A36" s="26">
        <v>15</v>
      </c>
      <c r="B36" s="29">
        <v>801</v>
      </c>
      <c r="C36" s="29">
        <v>80101</v>
      </c>
      <c r="D36" s="70" t="s">
        <v>90</v>
      </c>
      <c r="E36" s="29"/>
      <c r="F36" s="29" t="s">
        <v>29</v>
      </c>
      <c r="G36" s="42">
        <v>30000</v>
      </c>
      <c r="H36" s="72">
        <v>5000</v>
      </c>
      <c r="I36" s="140"/>
      <c r="J36" s="141">
        <v>5000</v>
      </c>
      <c r="K36" s="141"/>
      <c r="L36" s="142">
        <v>25000</v>
      </c>
      <c r="M36" s="36" t="s">
        <v>33</v>
      </c>
      <c r="N36" s="50"/>
      <c r="O36" s="36"/>
      <c r="P36" s="37"/>
      <c r="Q36" s="141"/>
      <c r="R36" s="37"/>
      <c r="S36" s="143"/>
    </row>
    <row r="37" spans="1:19" ht="39.75" customHeight="1">
      <c r="A37" s="82">
        <v>16</v>
      </c>
      <c r="B37" s="27">
        <v>801</v>
      </c>
      <c r="C37" s="27">
        <v>80101</v>
      </c>
      <c r="D37" s="28" t="s">
        <v>65</v>
      </c>
      <c r="E37" s="27" t="s">
        <v>24</v>
      </c>
      <c r="F37" s="27" t="s">
        <v>29</v>
      </c>
      <c r="G37" s="68">
        <f>SUM(H37,N37,P37,R37)</f>
        <v>273875</v>
      </c>
      <c r="H37" s="75">
        <f>SUM(J37,L37)</f>
        <v>146875</v>
      </c>
      <c r="I37" s="48"/>
      <c r="J37" s="36">
        <v>146875</v>
      </c>
      <c r="K37" s="36"/>
      <c r="L37" s="49"/>
      <c r="M37" s="36"/>
      <c r="N37" s="50">
        <v>127000</v>
      </c>
      <c r="O37" s="36" t="s">
        <v>41</v>
      </c>
      <c r="P37" s="50"/>
      <c r="Q37" s="36"/>
      <c r="R37" s="50"/>
      <c r="S37" s="53"/>
    </row>
    <row r="38" spans="1:19" ht="13.5" customHeight="1">
      <c r="A38" s="39"/>
      <c r="B38" s="40"/>
      <c r="C38" s="40"/>
      <c r="D38" s="41"/>
      <c r="E38" s="40"/>
      <c r="F38" s="40"/>
      <c r="G38" s="42"/>
      <c r="H38" s="43"/>
      <c r="I38" s="22"/>
      <c r="J38" s="44"/>
      <c r="K38" s="44"/>
      <c r="L38" s="45"/>
      <c r="M38" s="44"/>
      <c r="N38" s="46"/>
      <c r="O38" s="44"/>
      <c r="P38" s="46"/>
      <c r="Q38" s="44"/>
      <c r="R38" s="46"/>
      <c r="S38" s="47"/>
    </row>
    <row r="39" spans="1:19" ht="15.75" customHeight="1">
      <c r="A39" s="61"/>
      <c r="B39" s="65"/>
      <c r="C39" s="63" t="s">
        <v>44</v>
      </c>
      <c r="D39" s="83"/>
      <c r="E39" s="27"/>
      <c r="F39" s="65"/>
      <c r="G39" s="66">
        <f>SUM(G35:G37)</f>
        <v>373875</v>
      </c>
      <c r="H39" s="113">
        <f>SUM(H35:H37)</f>
        <v>192475</v>
      </c>
      <c r="I39" s="114"/>
      <c r="J39" s="113">
        <f>SUM(J35:J37)</f>
        <v>192475</v>
      </c>
      <c r="K39" s="114"/>
      <c r="L39" s="113">
        <f>SUM(L35:L37)</f>
        <v>25000</v>
      </c>
      <c r="M39" s="114"/>
      <c r="N39" s="113">
        <f>SUM(N35:N37)</f>
        <v>156400</v>
      </c>
      <c r="O39" s="114"/>
      <c r="P39" s="113">
        <f>SUM(P35:P37)</f>
        <v>0</v>
      </c>
      <c r="Q39" s="114"/>
      <c r="R39" s="113">
        <f>SUM(R35:R37)</f>
        <v>0</v>
      </c>
      <c r="S39" s="114"/>
    </row>
    <row r="40" spans="1:19" s="20" customFormat="1" ht="57" customHeight="1">
      <c r="A40" s="39">
        <v>17</v>
      </c>
      <c r="B40" s="40">
        <v>851</v>
      </c>
      <c r="C40" s="84">
        <v>85121</v>
      </c>
      <c r="D40" s="85" t="s">
        <v>66</v>
      </c>
      <c r="E40" s="27" t="s">
        <v>24</v>
      </c>
      <c r="F40" s="40" t="s">
        <v>67</v>
      </c>
      <c r="G40" s="42">
        <f>SUM(H40,N40,P40,R40)</f>
        <v>18000</v>
      </c>
      <c r="H40" s="31">
        <f>SUM(J40,L40)</f>
        <v>9000</v>
      </c>
      <c r="I40" s="22"/>
      <c r="J40" s="86">
        <v>9000</v>
      </c>
      <c r="K40" s="86" t="s">
        <v>60</v>
      </c>
      <c r="L40" s="87"/>
      <c r="M40" s="86"/>
      <c r="N40" s="87">
        <v>9000</v>
      </c>
      <c r="O40" s="86"/>
      <c r="P40" s="87"/>
      <c r="Q40" s="86"/>
      <c r="R40" s="87"/>
      <c r="S40" s="88"/>
    </row>
    <row r="41" spans="1:19" ht="27.75" customHeight="1">
      <c r="A41" s="77">
        <v>18</v>
      </c>
      <c r="B41" s="55">
        <v>852</v>
      </c>
      <c r="C41" s="55">
        <v>85212</v>
      </c>
      <c r="D41" s="79" t="s">
        <v>58</v>
      </c>
      <c r="E41" s="55" t="s">
        <v>24</v>
      </c>
      <c r="F41" s="55" t="s">
        <v>29</v>
      </c>
      <c r="G41" s="71">
        <f>SUM(H41,N41,P41,R41)</f>
        <v>6800</v>
      </c>
      <c r="H41" s="72">
        <f>SUM(J41,L41)</f>
        <v>6800</v>
      </c>
      <c r="I41" s="56"/>
      <c r="J41" s="57">
        <v>6800</v>
      </c>
      <c r="K41" s="57"/>
      <c r="L41" s="58"/>
      <c r="M41" s="57"/>
      <c r="N41" s="59"/>
      <c r="O41" s="57"/>
      <c r="P41" s="59"/>
      <c r="Q41" s="57"/>
      <c r="R41" s="59"/>
      <c r="S41" s="60"/>
    </row>
    <row r="42" spans="1:19" ht="26.25" customHeight="1">
      <c r="A42" s="77">
        <v>19</v>
      </c>
      <c r="B42" s="55">
        <v>900</v>
      </c>
      <c r="C42" s="78">
        <v>90015</v>
      </c>
      <c r="D42" s="89" t="s">
        <v>38</v>
      </c>
      <c r="E42" s="55" t="s">
        <v>24</v>
      </c>
      <c r="F42" s="55" t="s">
        <v>29</v>
      </c>
      <c r="G42" s="71">
        <f>SUM(H42,N42,P42,R42)</f>
        <v>15000</v>
      </c>
      <c r="H42" s="31">
        <f>SUM(J42,L42)</f>
        <v>15000</v>
      </c>
      <c r="I42" s="56"/>
      <c r="J42" s="57">
        <v>15000</v>
      </c>
      <c r="K42" s="57"/>
      <c r="L42" s="58"/>
      <c r="M42" s="57"/>
      <c r="N42" s="59"/>
      <c r="O42" s="57"/>
      <c r="P42" s="59"/>
      <c r="Q42" s="57"/>
      <c r="R42" s="59"/>
      <c r="S42" s="60"/>
    </row>
    <row r="43" spans="1:19" ht="57.75" customHeight="1">
      <c r="A43" s="77">
        <v>20</v>
      </c>
      <c r="B43" s="90">
        <v>900</v>
      </c>
      <c r="C43" s="90">
        <v>90015</v>
      </c>
      <c r="D43" s="85" t="s">
        <v>40</v>
      </c>
      <c r="E43" s="55" t="s">
        <v>24</v>
      </c>
      <c r="F43" s="55" t="s">
        <v>29</v>
      </c>
      <c r="G43" s="71">
        <f>SUM(H43,N43,P43,R43)</f>
        <v>17500</v>
      </c>
      <c r="H43" s="72">
        <f>SUM(J43,L43)</f>
        <v>17500</v>
      </c>
      <c r="I43" s="91"/>
      <c r="J43" s="80">
        <v>17500</v>
      </c>
      <c r="K43" s="92"/>
      <c r="L43" s="80"/>
      <c r="M43" s="92"/>
      <c r="N43" s="80"/>
      <c r="O43" s="93"/>
      <c r="P43" s="92"/>
      <c r="Q43" s="92"/>
      <c r="R43" s="80"/>
      <c r="S43" s="60"/>
    </row>
    <row r="44" spans="1:19" ht="35.25" customHeight="1">
      <c r="A44" s="94">
        <v>21</v>
      </c>
      <c r="B44" s="90">
        <v>900</v>
      </c>
      <c r="C44" s="90">
        <v>90095</v>
      </c>
      <c r="D44" s="85" t="s">
        <v>68</v>
      </c>
      <c r="E44" s="55" t="s">
        <v>24</v>
      </c>
      <c r="F44" s="55" t="s">
        <v>29</v>
      </c>
      <c r="G44" s="71">
        <f>SUM(H44,N44,P44,R44)</f>
        <v>10000</v>
      </c>
      <c r="H44" s="31">
        <f>SUM(J44,L44)</f>
        <v>10000</v>
      </c>
      <c r="I44" s="95"/>
      <c r="J44" s="69">
        <v>10000</v>
      </c>
      <c r="K44" s="96"/>
      <c r="L44" s="97"/>
      <c r="M44" s="96"/>
      <c r="N44" s="97"/>
      <c r="O44" s="98"/>
      <c r="P44" s="96"/>
      <c r="Q44" s="96"/>
      <c r="R44" s="97"/>
      <c r="S44" s="53"/>
    </row>
    <row r="45" spans="1:19" ht="16.5" customHeight="1" thickBot="1">
      <c r="A45" s="99"/>
      <c r="B45" s="100"/>
      <c r="C45" s="63" t="s">
        <v>45</v>
      </c>
      <c r="D45" s="100"/>
      <c r="E45" s="27"/>
      <c r="F45" s="100"/>
      <c r="G45" s="66">
        <f>SUM(G42:G44)</f>
        <v>42500</v>
      </c>
      <c r="H45" s="133">
        <f>SUM(H42:H44)</f>
        <v>42500</v>
      </c>
      <c r="I45" s="134"/>
      <c r="J45" s="133">
        <f>SUM(J42:J44)</f>
        <v>42500</v>
      </c>
      <c r="K45" s="134"/>
      <c r="L45" s="133">
        <f>SUM(L42:L44)</f>
        <v>0</v>
      </c>
      <c r="M45" s="134"/>
      <c r="N45" s="133">
        <f>SUM(N42:N44)</f>
        <v>0</v>
      </c>
      <c r="O45" s="134"/>
      <c r="P45" s="133">
        <f>SUM(P42:P44)</f>
        <v>0</v>
      </c>
      <c r="Q45" s="134"/>
      <c r="R45" s="133">
        <f>SUM(R42:R44)</f>
        <v>0</v>
      </c>
      <c r="S45" s="134"/>
    </row>
    <row r="46" spans="1:19" s="9" customFormat="1" ht="20.25" customHeight="1" thickBot="1">
      <c r="A46" s="101"/>
      <c r="B46" s="102"/>
      <c r="C46" s="102"/>
      <c r="D46" s="103" t="s">
        <v>50</v>
      </c>
      <c r="E46" s="104"/>
      <c r="F46" s="105"/>
      <c r="G46" s="106">
        <f>SUM(G20,G30,G33,G34,G39,G40,G41,G45)</f>
        <v>4282847.01</v>
      </c>
      <c r="H46" s="135">
        <f>SUM(H20,H30,H33,H34,H39,H40,H41,H45)</f>
        <v>2740773.01</v>
      </c>
      <c r="I46" s="136"/>
      <c r="J46" s="135">
        <f>SUM(J20,J30,J33,J34,J39,J40,J41,J45)</f>
        <v>1393266.48</v>
      </c>
      <c r="K46" s="136"/>
      <c r="L46" s="135">
        <f>SUM(L20,L30,L33,L34,L39,L40,L41,L45)</f>
        <v>1372506.53</v>
      </c>
      <c r="M46" s="136"/>
      <c r="N46" s="135">
        <f>SUM(N20,N30,N31,N14,N39,N40,N45)</f>
        <v>508367</v>
      </c>
      <c r="O46" s="136"/>
      <c r="P46" s="135">
        <f>SUM(P20,P30,P31,P34,P39,P40,P45)</f>
        <v>189153</v>
      </c>
      <c r="Q46" s="136"/>
      <c r="R46" s="135">
        <f>SUM(R20,R30,R31,R34,R39,R40,R45)</f>
        <v>759234</v>
      </c>
      <c r="S46" s="136"/>
    </row>
    <row r="47" spans="2:19" ht="10.5" customHeight="1">
      <c r="B47" s="19" t="s">
        <v>30</v>
      </c>
      <c r="F47" s="19" t="s">
        <v>46</v>
      </c>
      <c r="G47" s="12">
        <f>SUM(H46:S46)</f>
        <v>6963300.02</v>
      </c>
      <c r="H47" s="13">
        <f>SUM(H13,H15,H17,H19,H21,H24,H25,H27,H28,H31,H34,H35,H38,H42,H43,H44)</f>
        <v>1869591.48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2:8" ht="10.5" customHeight="1">
      <c r="B48" s="19" t="s">
        <v>59</v>
      </c>
      <c r="F48" s="19" t="s">
        <v>48</v>
      </c>
      <c r="G48" s="8"/>
      <c r="H48" s="8"/>
    </row>
    <row r="49" spans="2:7" ht="10.5" customHeight="1">
      <c r="B49" s="19" t="s">
        <v>31</v>
      </c>
      <c r="F49" s="19" t="s">
        <v>78</v>
      </c>
      <c r="G49" s="18"/>
    </row>
    <row r="50" spans="2:6" ht="10.5" customHeight="1">
      <c r="B50" s="19" t="s">
        <v>47</v>
      </c>
      <c r="F50" s="19" t="s">
        <v>49</v>
      </c>
    </row>
    <row r="51" spans="2:6" ht="10.5" customHeight="1">
      <c r="B51" s="19" t="s">
        <v>32</v>
      </c>
      <c r="F51" s="19" t="s">
        <v>79</v>
      </c>
    </row>
    <row r="53" ht="15.75">
      <c r="H53" s="21"/>
    </row>
  </sheetData>
  <mergeCells count="58">
    <mergeCell ref="B33:D33"/>
    <mergeCell ref="N46:O46"/>
    <mergeCell ref="P46:Q46"/>
    <mergeCell ref="H39:I39"/>
    <mergeCell ref="N39:O39"/>
    <mergeCell ref="P39:Q39"/>
    <mergeCell ref="H46:I46"/>
    <mergeCell ref="H45:I45"/>
    <mergeCell ref="L46:M46"/>
    <mergeCell ref="J46:K46"/>
    <mergeCell ref="J45:K45"/>
    <mergeCell ref="L45:M45"/>
    <mergeCell ref="R46:S46"/>
    <mergeCell ref="N45:O45"/>
    <mergeCell ref="P45:Q45"/>
    <mergeCell ref="R45:S45"/>
    <mergeCell ref="J39:K39"/>
    <mergeCell ref="L39:M39"/>
    <mergeCell ref="J30:K30"/>
    <mergeCell ref="L30:M30"/>
    <mergeCell ref="R39:S39"/>
    <mergeCell ref="N30:O30"/>
    <mergeCell ref="P30:Q30"/>
    <mergeCell ref="R30:S30"/>
    <mergeCell ref="H20:I20"/>
    <mergeCell ref="N20:O20"/>
    <mergeCell ref="P20:Q20"/>
    <mergeCell ref="R20:S20"/>
    <mergeCell ref="J20:K20"/>
    <mergeCell ref="L20:M20"/>
    <mergeCell ref="N12:O12"/>
    <mergeCell ref="P12:Q12"/>
    <mergeCell ref="R12:S12"/>
    <mergeCell ref="J12:K12"/>
    <mergeCell ref="L12:M12"/>
    <mergeCell ref="E9:E11"/>
    <mergeCell ref="F9:F11"/>
    <mergeCell ref="G9:G11"/>
    <mergeCell ref="H9:S9"/>
    <mergeCell ref="P10:S10"/>
    <mergeCell ref="H11:I11"/>
    <mergeCell ref="N11:O11"/>
    <mergeCell ref="P11:Q11"/>
    <mergeCell ref="R11:S11"/>
    <mergeCell ref="A9:A11"/>
    <mergeCell ref="B9:B11"/>
    <mergeCell ref="C9:C11"/>
    <mergeCell ref="D9:D11"/>
    <mergeCell ref="H30:I30"/>
    <mergeCell ref="J11:K11"/>
    <mergeCell ref="L11:M11"/>
    <mergeCell ref="R33:S33"/>
    <mergeCell ref="P33:Q33"/>
    <mergeCell ref="N33:O33"/>
    <mergeCell ref="L33:M33"/>
    <mergeCell ref="J33:K33"/>
    <mergeCell ref="H33:I33"/>
    <mergeCell ref="H12:I1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Maria Rzuczkowska</cp:lastModifiedBy>
  <cp:lastPrinted>2004-09-16T07:38:02Z</cp:lastPrinted>
  <dcterms:created xsi:type="dcterms:W3CDTF">2003-09-08T12:28:57Z</dcterms:created>
  <dcterms:modified xsi:type="dcterms:W3CDTF">2004-10-08T06:59:52Z</dcterms:modified>
  <cp:category/>
  <cp:version/>
  <cp:contentType/>
  <cp:contentStatus/>
</cp:coreProperties>
</file>