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'Arkusz2'!$A$1:$U$61</definedName>
  </definedNames>
  <calcPr fullCalcOnLoad="1"/>
</workbook>
</file>

<file path=xl/sharedStrings.xml><?xml version="1.0" encoding="utf-8"?>
<sst xmlns="http://schemas.openxmlformats.org/spreadsheetml/2006/main" count="146" uniqueCount="94">
  <si>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</si>
  <si>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</si>
  <si>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</si>
  <si>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</si>
  <si>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</si>
  <si>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</si>
  <si>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</si>
  <si>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</si>
  <si>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</si>
  <si>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</si>
  <si>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</si>
  <si>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</si>
  <si>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</si>
  <si>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</si>
  <si>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</si>
  <si>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</si>
  <si>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</si>
  <si>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</si>
  <si>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</si>
  <si>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</si>
  <si>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</si>
  <si>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</si>
  <si>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</si>
  <si>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</si>
  <si>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</si>
  <si>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</si>
  <si>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</si>
  <si>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</si>
  <si>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(5).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</si>
  <si>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</si>
  <si>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</si>
  <si>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</si>
  <si>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</si>
  <si>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</si>
  <si>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</si>
  <si>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</si>
  <si>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</si>
  <si>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30.06. 2006</t>
  </si>
  <si>
    <t>w tym:                                                   A) ROZBUDOWA SIECI WODOCIĄGOWEJ</t>
  </si>
  <si>
    <t>B) OWIERT STUDNI WSPOMAGAJĄCEJ W KŁONNIE</t>
  </si>
  <si>
    <t>30.04.2006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</si>
  <si>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11</t>
    </r>
  </si>
  <si>
    <t>BUDOWA SIECI KANALIZACJI SANITARNEJ  WYSOKIN - CETEŃ - LIPINY</t>
  </si>
  <si>
    <t>01.10.2006-31.12.2007</t>
  </si>
  <si>
    <t>31.12.2006</t>
  </si>
  <si>
    <t>(6).</t>
  </si>
  <si>
    <t>MODERNIZACJA CHODNIKÓW W KAMIENNEJ WOLI I ODRZYWOLE PRZY DRODZE NR 48</t>
  </si>
  <si>
    <t>31.08.2006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</si>
  <si>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</si>
  <si>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</si>
  <si>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</si>
  <si>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</si>
  <si>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</si>
  <si>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</si>
  <si>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MODERNIZACJA SYSTEMU GRZEWCZEGO BUDYNKÓW DLA PSP, PG I UG W ODRZYWOLE</t>
  </si>
  <si>
    <t>30.04.2007</t>
  </si>
  <si>
    <t>(8).</t>
  </si>
  <si>
    <t>MODERNIZACJA DACHU NA BUDYNKU PSP W KOLONII OSSIE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</si>
  <si>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</si>
  <si>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</si>
  <si>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</si>
  <si>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</si>
  <si>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</si>
  <si>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</si>
  <si>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RAZEM  DZ.  921</t>
  </si>
  <si>
    <t xml:space="preserve">2 - dotacja ze Starostwa Powiatowego w Przysusze </t>
  </si>
  <si>
    <t>6 - EFRR - SPO</t>
  </si>
  <si>
    <t>8 - dotacja z Ekofunduszu</t>
  </si>
  <si>
    <t xml:space="preserve">z dnia 29 grudnia 2005 r.  </t>
  </si>
  <si>
    <t>do uchwały Nr.XXX/208/2005</t>
  </si>
  <si>
    <t>28.02.2006</t>
  </si>
  <si>
    <t>31.9.22006</t>
  </si>
  <si>
    <t>5 - dotacja - rezerwa subwencji</t>
  </si>
  <si>
    <t>7 - dotacja z SPR Mazowsza</t>
  </si>
  <si>
    <t>MODERNIZACJA SALI GIMNASTYCZNEJ W KOLONII OSSIE</t>
  </si>
  <si>
    <t>g) LAS KAMIENNOWOLSKI</t>
  </si>
  <si>
    <t>ZAKUP KOMPUTERÓW DO URZĘDU GMINY</t>
  </si>
  <si>
    <t>MODERNIZACJA BUDYNKU I PLACU PSP  W ODRZYWOLE</t>
  </si>
  <si>
    <t>MODERNIZACJA DACHU NA BUDYNKU PSP I PG W ODRZYWOLE</t>
  </si>
  <si>
    <t>MODERNIZACJA DACHU NA BUDYNKU UG                      W ODRZYWOLE</t>
  </si>
  <si>
    <t>MODERNIZACJA DRÓG GMINNYCH                             w tym:</t>
  </si>
  <si>
    <t>REMONT UL. PRAGA                      W ODRZYWOLE</t>
  </si>
  <si>
    <t xml:space="preserve">MODERNIZACJA BUDYNKU IZBY REGIONALNEJ TRADYCJI LUDOWYCH REGIONU OPOCZYŃSKIEGO W MYŚLAKOWICACH </t>
  </si>
  <si>
    <t>w tym:      EFRR - 36.524,42     b.państwa -5.619,14</t>
  </si>
  <si>
    <t>LIKWIDACJA BARIER ARCHITEKTONICZNYCH WRAZ Z MODERNIZACJĄ GŁÓWNEGO WEJŚCIA ORAZ HOLU DO BUDYNKU GMINNEJ BIBLIOTEKI PUBLICZNEJ W ODRZYWOLE</t>
  </si>
  <si>
    <t>PRZEBUDIWA ODCINKA DROGI GMINNEJ Nr, 51 P OSSA - KOLONIA OSSA - WANDZINÓW od km 0+818          do km 2+084</t>
  </si>
  <si>
    <t>w tym:      EFRR - 297.017,26     b.państwa -45.694,96</t>
  </si>
  <si>
    <t>w tym:      EFRR - 394.735,32     b.państwa -60.728,51</t>
  </si>
  <si>
    <t>BUDOWA GMINNEGO BOISKA SPORTOWEGO W ODRZYWOLE</t>
  </si>
  <si>
    <t>ZAKUP SAMOCHODU POŻARNICZEGO DLA OSP W ODRZYWOLE</t>
  </si>
  <si>
    <t>(1)   (3)</t>
  </si>
  <si>
    <t>1 - pożyczki z WFOŚiGW/NFOŚiGW</t>
  </si>
  <si>
    <t>Zmiana Nr.3</t>
  </si>
  <si>
    <t xml:space="preserve">ADAPTACJA ZBIORNIKA WODNEGO W ODRZYWOLE NA CELE REKREACYJNE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</si>
</sst>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" fontId="8" fillId="5" borderId="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5" borderId="20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4" fontId="8" fillId="2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4" fontId="8" fillId="6" borderId="41" xfId="0" applyNumberFormat="1" applyFont="1" applyFill="1" applyBorder="1" applyAlignment="1">
      <alignment horizontal="center" wrapText="1"/>
    </xf>
    <xf numFmtId="4" fontId="8" fillId="6" borderId="42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5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4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="85" zoomScaleNormal="85" workbookViewId="0" topLeftCell="A13">
      <selection activeCell="D20" sqref="D20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0.281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28125" style="1" customWidth="1"/>
    <col min="22" max="16384" width="9.140625" style="1" customWidth="1"/>
  </cols>
  <sheetData>
    <row r="2" spans="2:16" ht="12.75">
      <c r="B2" s="2"/>
      <c r="P2" s="1" t="s">
        <v>92</v>
      </c>
    </row>
    <row r="3" spans="2:16" ht="12.75">
      <c r="B3" s="2"/>
      <c r="P3" s="1" t="s">
        <v>31</v>
      </c>
    </row>
    <row r="4" spans="2:16" ht="12.75">
      <c r="B4" s="2"/>
      <c r="P4" s="1" t="s">
        <v>69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32</v>
      </c>
      <c r="C6" s="12"/>
      <c r="D6" s="12"/>
      <c r="E6" s="6"/>
      <c r="P6" s="3" t="s">
        <v>68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24" t="s">
        <v>1</v>
      </c>
      <c r="B9" s="224" t="s">
        <v>2</v>
      </c>
      <c r="C9" s="227" t="s">
        <v>19</v>
      </c>
      <c r="D9" s="224" t="s">
        <v>3</v>
      </c>
      <c r="E9" s="224" t="s">
        <v>4</v>
      </c>
      <c r="F9" s="227" t="s">
        <v>5</v>
      </c>
      <c r="G9" s="227" t="s">
        <v>33</v>
      </c>
      <c r="H9" s="218" t="s">
        <v>11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</row>
    <row r="10" spans="1:21" ht="13.5" thickBot="1">
      <c r="A10" s="225"/>
      <c r="B10" s="225"/>
      <c r="C10" s="228"/>
      <c r="D10" s="225"/>
      <c r="E10" s="225"/>
      <c r="F10" s="228"/>
      <c r="G10" s="228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221">
        <v>2007</v>
      </c>
      <c r="S10" s="222"/>
      <c r="T10" s="222"/>
      <c r="U10" s="223"/>
    </row>
    <row r="11" spans="1:21" ht="45" customHeight="1" thickBot="1">
      <c r="A11" s="226"/>
      <c r="B11" s="226"/>
      <c r="C11" s="229"/>
      <c r="D11" s="226"/>
      <c r="E11" s="226"/>
      <c r="F11" s="229"/>
      <c r="G11" s="229"/>
      <c r="H11" s="216" t="s">
        <v>34</v>
      </c>
      <c r="I11" s="217"/>
      <c r="J11" s="216" t="s">
        <v>17</v>
      </c>
      <c r="K11" s="217"/>
      <c r="L11" s="80" t="s">
        <v>35</v>
      </c>
      <c r="M11" s="80"/>
      <c r="N11" s="216" t="s">
        <v>18</v>
      </c>
      <c r="O11" s="217"/>
      <c r="P11" s="216" t="s">
        <v>20</v>
      </c>
      <c r="Q11" s="217"/>
      <c r="R11" s="216" t="s">
        <v>6</v>
      </c>
      <c r="S11" s="217"/>
      <c r="T11" s="216" t="s">
        <v>7</v>
      </c>
      <c r="U11" s="217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214">
        <v>7</v>
      </c>
      <c r="I12" s="215"/>
      <c r="J12" s="214">
        <v>8</v>
      </c>
      <c r="K12" s="215"/>
      <c r="L12" s="81">
        <v>9</v>
      </c>
      <c r="M12" s="81"/>
      <c r="N12" s="214">
        <v>10</v>
      </c>
      <c r="O12" s="215"/>
      <c r="P12" s="214">
        <v>11</v>
      </c>
      <c r="Q12" s="215"/>
      <c r="R12" s="212">
        <v>12</v>
      </c>
      <c r="S12" s="213"/>
      <c r="T12" s="212">
        <v>13</v>
      </c>
      <c r="U12" s="213"/>
    </row>
    <row r="13" spans="1:21" ht="46.5" customHeight="1">
      <c r="A13" s="20">
        <v>1</v>
      </c>
      <c r="B13" s="21" t="s">
        <v>21</v>
      </c>
      <c r="C13" s="21" t="s">
        <v>22</v>
      </c>
      <c r="D13" s="82" t="s">
        <v>36</v>
      </c>
      <c r="E13" s="83" t="s">
        <v>9</v>
      </c>
      <c r="F13" s="83" t="s">
        <v>37</v>
      </c>
      <c r="G13" s="84">
        <f>SUM(H13,P13,R13,T13)</f>
        <v>455151</v>
      </c>
      <c r="H13" s="85">
        <f>SUM(J13:N13)</f>
        <v>455151</v>
      </c>
      <c r="I13" s="86"/>
      <c r="J13" s="87">
        <v>75800</v>
      </c>
      <c r="K13" s="87"/>
      <c r="L13" s="88">
        <v>259351</v>
      </c>
      <c r="M13" s="89"/>
      <c r="N13" s="90">
        <v>120000</v>
      </c>
      <c r="O13" s="87"/>
      <c r="P13" s="88"/>
      <c r="Q13" s="89"/>
      <c r="R13" s="88"/>
      <c r="S13" s="89"/>
      <c r="T13" s="91"/>
      <c r="U13" s="92"/>
    </row>
    <row r="14" spans="1:21" ht="33" customHeight="1">
      <c r="A14" s="20"/>
      <c r="B14" s="22"/>
      <c r="C14" s="22"/>
      <c r="D14" s="93" t="s">
        <v>38</v>
      </c>
      <c r="E14" s="22"/>
      <c r="F14" s="22"/>
      <c r="G14" s="23">
        <f>SUM(H14,R14,T14)</f>
        <v>295151</v>
      </c>
      <c r="H14" s="24">
        <f>SUM((J14,L14))</f>
        <v>295151</v>
      </c>
      <c r="I14" s="61"/>
      <c r="J14" s="62">
        <v>35800</v>
      </c>
      <c r="K14" s="62"/>
      <c r="L14" s="63">
        <v>259351</v>
      </c>
      <c r="M14" s="94" t="s">
        <v>24</v>
      </c>
      <c r="N14" s="63"/>
      <c r="O14" s="62"/>
      <c r="P14" s="63"/>
      <c r="Q14" s="62"/>
      <c r="R14" s="26"/>
      <c r="S14" s="62"/>
      <c r="T14" s="63"/>
      <c r="U14" s="64"/>
    </row>
    <row r="15" spans="1:21" ht="48.75" customHeight="1">
      <c r="A15" s="27"/>
      <c r="B15" s="22"/>
      <c r="C15" s="22"/>
      <c r="D15" s="93" t="s">
        <v>39</v>
      </c>
      <c r="E15" s="22"/>
      <c r="F15" s="22"/>
      <c r="G15" s="23">
        <f>SUM(H15,R15,T15)</f>
        <v>160000</v>
      </c>
      <c r="H15" s="24">
        <f>SUM((J15,L15,N15))</f>
        <v>160000</v>
      </c>
      <c r="I15" s="61"/>
      <c r="J15" s="62">
        <v>40000</v>
      </c>
      <c r="K15" s="62"/>
      <c r="L15" s="63"/>
      <c r="M15" s="94"/>
      <c r="N15" s="63">
        <v>120000</v>
      </c>
      <c r="O15" s="62" t="s">
        <v>26</v>
      </c>
      <c r="P15" s="63"/>
      <c r="Q15" s="62"/>
      <c r="R15" s="26"/>
      <c r="S15" s="62"/>
      <c r="T15" s="63"/>
      <c r="U15" s="64"/>
    </row>
    <row r="16" spans="1:21" ht="52.5" customHeight="1">
      <c r="A16" s="58">
        <v>2</v>
      </c>
      <c r="B16" s="39" t="s">
        <v>21</v>
      </c>
      <c r="C16" s="39" t="s">
        <v>22</v>
      </c>
      <c r="D16" s="95" t="s">
        <v>16</v>
      </c>
      <c r="E16" s="39" t="s">
        <v>9</v>
      </c>
      <c r="F16" s="39" t="s">
        <v>40</v>
      </c>
      <c r="G16" s="54">
        <f>SUM(H16,R16,T16)</f>
        <v>123000</v>
      </c>
      <c r="H16" s="55">
        <f>SUM(J16,L16,N16)</f>
        <v>123000</v>
      </c>
      <c r="I16" s="40"/>
      <c r="J16" s="41">
        <v>66549</v>
      </c>
      <c r="K16" s="41"/>
      <c r="L16" s="42">
        <v>56451</v>
      </c>
      <c r="M16" s="59" t="s">
        <v>25</v>
      </c>
      <c r="N16" s="42"/>
      <c r="O16" s="41"/>
      <c r="P16" s="43"/>
      <c r="Q16" s="41"/>
      <c r="R16" s="43"/>
      <c r="S16" s="41"/>
      <c r="T16" s="43"/>
      <c r="U16" s="44"/>
    </row>
    <row r="17" spans="1:21" ht="36.75" customHeight="1">
      <c r="A17" s="51">
        <v>3</v>
      </c>
      <c r="B17" s="39" t="s">
        <v>41</v>
      </c>
      <c r="C17" s="39" t="s">
        <v>22</v>
      </c>
      <c r="D17" s="96" t="s">
        <v>42</v>
      </c>
      <c r="E17" s="21"/>
      <c r="F17" s="21" t="s">
        <v>43</v>
      </c>
      <c r="G17" s="54">
        <f>SUM(H17,P17,R17,T17)</f>
        <v>2500000</v>
      </c>
      <c r="H17" s="55">
        <f>SUM(J17,L17,N17)</f>
        <v>55000</v>
      </c>
      <c r="I17" s="34"/>
      <c r="J17" s="25">
        <v>55000</v>
      </c>
      <c r="K17" s="25"/>
      <c r="L17" s="35"/>
      <c r="M17" s="37"/>
      <c r="N17" s="35"/>
      <c r="O17" s="25"/>
      <c r="P17" s="36"/>
      <c r="Q17" s="25"/>
      <c r="R17" s="36">
        <v>570000</v>
      </c>
      <c r="S17" s="25"/>
      <c r="T17" s="36">
        <v>1875000</v>
      </c>
      <c r="U17" s="38"/>
    </row>
    <row r="18" spans="1:21" ht="24.75" customHeight="1">
      <c r="A18" s="51">
        <v>4</v>
      </c>
      <c r="B18" s="21" t="s">
        <v>21</v>
      </c>
      <c r="C18" s="21" t="s">
        <v>22</v>
      </c>
      <c r="D18" s="202" t="s">
        <v>93</v>
      </c>
      <c r="E18" s="21"/>
      <c r="F18" s="21" t="s">
        <v>44</v>
      </c>
      <c r="G18" s="52">
        <f>SUM(H18,P18,R18,T18)</f>
        <v>770000</v>
      </c>
      <c r="H18" s="57">
        <f>SUM(J18,N18)</f>
        <v>36000</v>
      </c>
      <c r="I18" s="34"/>
      <c r="J18" s="25">
        <v>36000</v>
      </c>
      <c r="K18" s="25"/>
      <c r="L18" s="35"/>
      <c r="M18" s="37"/>
      <c r="N18" s="35"/>
      <c r="O18" s="25"/>
      <c r="P18" s="36"/>
      <c r="Q18" s="25"/>
      <c r="R18" s="35">
        <v>284000</v>
      </c>
      <c r="S18" s="25"/>
      <c r="T18" s="36">
        <v>450000</v>
      </c>
      <c r="U18" s="62" t="s">
        <v>45</v>
      </c>
    </row>
    <row r="19" spans="1:21" ht="48" customHeight="1">
      <c r="A19" s="20"/>
      <c r="B19" s="22"/>
      <c r="C19" s="28"/>
      <c r="D19" s="203"/>
      <c r="E19" s="28"/>
      <c r="F19" s="22"/>
      <c r="G19" s="29"/>
      <c r="H19" s="24"/>
      <c r="I19" s="16"/>
      <c r="J19" s="30"/>
      <c r="K19" s="30"/>
      <c r="L19" s="31"/>
      <c r="M19" s="60"/>
      <c r="N19" s="98"/>
      <c r="O19" s="30"/>
      <c r="P19" s="32"/>
      <c r="Q19" s="30"/>
      <c r="R19" s="32"/>
      <c r="S19" s="30"/>
      <c r="T19" s="32"/>
      <c r="U19" s="33"/>
    </row>
    <row r="20" spans="1:21" s="10" customFormat="1" ht="21.75" customHeight="1">
      <c r="A20" s="45"/>
      <c r="B20" s="46"/>
      <c r="C20" s="47" t="s">
        <v>23</v>
      </c>
      <c r="D20" s="48"/>
      <c r="E20" s="49"/>
      <c r="F20" s="49"/>
      <c r="G20" s="50">
        <f>SUM(G13,G16,G17,G18)</f>
        <v>3848151</v>
      </c>
      <c r="H20" s="191">
        <f aca="true" t="shared" si="0" ref="H20:T20">SUM(H13,H16,H17,H18)</f>
        <v>669151</v>
      </c>
      <c r="I20" s="192"/>
      <c r="J20" s="191">
        <f t="shared" si="0"/>
        <v>233349</v>
      </c>
      <c r="K20" s="192"/>
      <c r="L20" s="191">
        <f t="shared" si="0"/>
        <v>315802</v>
      </c>
      <c r="M20" s="192"/>
      <c r="N20" s="191">
        <f t="shared" si="0"/>
        <v>120000</v>
      </c>
      <c r="O20" s="192"/>
      <c r="P20" s="191">
        <f t="shared" si="0"/>
        <v>0</v>
      </c>
      <c r="Q20" s="192"/>
      <c r="R20" s="191">
        <f t="shared" si="0"/>
        <v>854000</v>
      </c>
      <c r="S20" s="192"/>
      <c r="T20" s="191">
        <f t="shared" si="0"/>
        <v>2325000</v>
      </c>
      <c r="U20" s="195"/>
    </row>
    <row r="21" spans="1:21" ht="47.25" customHeight="1">
      <c r="A21" s="58">
        <v>5</v>
      </c>
      <c r="B21" s="39">
        <v>600</v>
      </c>
      <c r="C21" s="39">
        <v>60011</v>
      </c>
      <c r="D21" s="95" t="s">
        <v>46</v>
      </c>
      <c r="E21" s="39" t="s">
        <v>9</v>
      </c>
      <c r="F21" s="21" t="s">
        <v>47</v>
      </c>
      <c r="G21" s="54">
        <f>SUM(H21,P21,R21,T21)</f>
        <v>600000</v>
      </c>
      <c r="H21" s="55">
        <f>SUM(J21:N21)</f>
        <v>180000</v>
      </c>
      <c r="I21" s="40"/>
      <c r="J21" s="42"/>
      <c r="K21" s="41"/>
      <c r="L21" s="42"/>
      <c r="M21" s="41"/>
      <c r="N21" s="42">
        <v>180000</v>
      </c>
      <c r="O21" s="59" t="s">
        <v>26</v>
      </c>
      <c r="P21" s="43">
        <v>420000</v>
      </c>
      <c r="Q21" s="41"/>
      <c r="R21" s="43"/>
      <c r="S21" s="41"/>
      <c r="T21" s="43"/>
      <c r="U21" s="44"/>
    </row>
    <row r="22" spans="1:21" ht="60" customHeight="1">
      <c r="A22" s="58">
        <v>6</v>
      </c>
      <c r="B22" s="39">
        <v>600</v>
      </c>
      <c r="C22" s="39">
        <v>60016</v>
      </c>
      <c r="D22" s="155" t="s">
        <v>85</v>
      </c>
      <c r="E22" s="39"/>
      <c r="F22" s="39" t="s">
        <v>44</v>
      </c>
      <c r="G22" s="54">
        <v>607285.11</v>
      </c>
      <c r="H22" s="55">
        <f>SUM(J22:N22)</f>
        <v>603035.8300000001</v>
      </c>
      <c r="I22" s="40"/>
      <c r="J22" s="41"/>
      <c r="K22" s="41"/>
      <c r="L22" s="42">
        <v>455463.83</v>
      </c>
      <c r="M22" s="41" t="s">
        <v>45</v>
      </c>
      <c r="N22" s="42">
        <v>147572</v>
      </c>
      <c r="O22" s="41" t="s">
        <v>26</v>
      </c>
      <c r="P22" s="43"/>
      <c r="Q22" s="41"/>
      <c r="R22" s="43"/>
      <c r="S22" s="41"/>
      <c r="T22" s="43"/>
      <c r="U22" s="44"/>
    </row>
    <row r="23" spans="1:21" ht="60" customHeight="1">
      <c r="A23" s="188"/>
      <c r="B23" s="124"/>
      <c r="C23" s="124"/>
      <c r="D23" s="187"/>
      <c r="E23" s="21"/>
      <c r="F23" s="21"/>
      <c r="G23" s="52"/>
      <c r="H23" s="55"/>
      <c r="I23" s="40"/>
      <c r="J23" s="41"/>
      <c r="K23" s="41"/>
      <c r="L23" s="128" t="s">
        <v>87</v>
      </c>
      <c r="M23" s="25"/>
      <c r="N23" s="35"/>
      <c r="O23" s="25"/>
      <c r="P23" s="36"/>
      <c r="Q23" s="25"/>
      <c r="R23" s="36"/>
      <c r="S23" s="25"/>
      <c r="T23" s="36"/>
      <c r="U23" s="38"/>
    </row>
    <row r="24" spans="1:21" ht="37.5" customHeight="1">
      <c r="A24" s="20">
        <v>7</v>
      </c>
      <c r="B24" s="21">
        <v>600</v>
      </c>
      <c r="C24" s="22">
        <v>60016</v>
      </c>
      <c r="D24" s="97" t="s">
        <v>80</v>
      </c>
      <c r="E24" s="21" t="s">
        <v>10</v>
      </c>
      <c r="F24" s="21" t="s">
        <v>44</v>
      </c>
      <c r="G24" s="52">
        <f>SUM(G25:G31)</f>
        <v>2000000</v>
      </c>
      <c r="H24" s="208">
        <f>SUM(H25:H31)</f>
        <v>914000</v>
      </c>
      <c r="I24" s="209"/>
      <c r="J24" s="210">
        <f>SUM(J25:J31)</f>
        <v>145000</v>
      </c>
      <c r="K24" s="211"/>
      <c r="L24" s="35"/>
      <c r="M24" s="37"/>
      <c r="N24" s="35">
        <f>SUM(N25:N31)</f>
        <v>769000</v>
      </c>
      <c r="O24" s="25" t="s">
        <v>26</v>
      </c>
      <c r="P24" s="36">
        <f>SUM(P25:P31)</f>
        <v>566000</v>
      </c>
      <c r="Q24" s="25"/>
      <c r="R24" s="36">
        <f>SUM(R25:R31)</f>
        <v>520000</v>
      </c>
      <c r="S24" s="25"/>
      <c r="T24" s="36">
        <f>SUM(T25:T31)</f>
        <v>0</v>
      </c>
      <c r="U24" s="38"/>
    </row>
    <row r="25" spans="1:21" s="10" customFormat="1" ht="32.25" customHeight="1">
      <c r="A25" s="51"/>
      <c r="B25" s="21"/>
      <c r="C25" s="56"/>
      <c r="D25" s="97" t="s">
        <v>48</v>
      </c>
      <c r="E25" s="21"/>
      <c r="F25" s="21" t="s">
        <v>44</v>
      </c>
      <c r="G25" s="52">
        <f aca="true" t="shared" si="1" ref="G25:G31">SUM(H25,P25,R25,T25)</f>
        <v>250000</v>
      </c>
      <c r="H25" s="57">
        <f aca="true" t="shared" si="2" ref="H25:H30">SUM(J25,N25)</f>
        <v>60000</v>
      </c>
      <c r="I25" s="34"/>
      <c r="J25" s="25">
        <v>10000</v>
      </c>
      <c r="K25" s="25"/>
      <c r="L25" s="35"/>
      <c r="M25" s="37"/>
      <c r="N25" s="35">
        <v>50000</v>
      </c>
      <c r="O25" s="25" t="s">
        <v>26</v>
      </c>
      <c r="P25" s="36"/>
      <c r="Q25" s="25"/>
      <c r="R25" s="36">
        <v>190000</v>
      </c>
      <c r="S25" s="25"/>
      <c r="T25" s="36"/>
      <c r="U25" s="38"/>
    </row>
    <row r="26" spans="1:21" s="10" customFormat="1" ht="36.75" customHeight="1">
      <c r="A26" s="51"/>
      <c r="B26" s="21"/>
      <c r="C26" s="56"/>
      <c r="D26" s="97" t="s">
        <v>49</v>
      </c>
      <c r="E26" s="21"/>
      <c r="F26" s="21" t="s">
        <v>44</v>
      </c>
      <c r="G26" s="52">
        <f t="shared" si="1"/>
        <v>300000</v>
      </c>
      <c r="H26" s="57">
        <f t="shared" si="2"/>
        <v>50000</v>
      </c>
      <c r="I26" s="34"/>
      <c r="J26" s="25">
        <v>10000</v>
      </c>
      <c r="K26" s="25"/>
      <c r="L26" s="35"/>
      <c r="M26" s="37"/>
      <c r="N26" s="35">
        <v>40000</v>
      </c>
      <c r="O26" s="25" t="s">
        <v>26</v>
      </c>
      <c r="P26" s="36">
        <v>250000</v>
      </c>
      <c r="Q26" s="25" t="s">
        <v>24</v>
      </c>
      <c r="R26" s="36"/>
      <c r="S26" s="25"/>
      <c r="T26" s="99"/>
      <c r="U26" s="38"/>
    </row>
    <row r="27" spans="1:21" s="10" customFormat="1" ht="36.75" customHeight="1">
      <c r="A27" s="51"/>
      <c r="B27" s="21"/>
      <c r="C27" s="56"/>
      <c r="D27" s="97" t="s">
        <v>50</v>
      </c>
      <c r="E27" s="21"/>
      <c r="F27" s="21" t="s">
        <v>44</v>
      </c>
      <c r="G27" s="52">
        <f t="shared" si="1"/>
        <v>210000</v>
      </c>
      <c r="H27" s="57">
        <f t="shared" si="2"/>
        <v>110000</v>
      </c>
      <c r="I27" s="34"/>
      <c r="J27" s="25">
        <v>10000</v>
      </c>
      <c r="K27" s="25"/>
      <c r="L27" s="35"/>
      <c r="M27" s="37"/>
      <c r="N27" s="35">
        <v>100000</v>
      </c>
      <c r="O27" s="25" t="s">
        <v>26</v>
      </c>
      <c r="P27" s="36">
        <v>100000</v>
      </c>
      <c r="Q27" s="25" t="s">
        <v>27</v>
      </c>
      <c r="R27" s="36"/>
      <c r="S27" s="25"/>
      <c r="T27" s="99"/>
      <c r="U27" s="38"/>
    </row>
    <row r="28" spans="1:21" ht="36" customHeight="1">
      <c r="A28" s="51"/>
      <c r="B28" s="21"/>
      <c r="C28" s="56"/>
      <c r="D28" s="97" t="s">
        <v>51</v>
      </c>
      <c r="E28" s="21"/>
      <c r="F28" s="21" t="s">
        <v>44</v>
      </c>
      <c r="G28" s="52">
        <f>SUM(H28,P28,R28,T28)</f>
        <v>400000</v>
      </c>
      <c r="H28" s="57">
        <f t="shared" si="2"/>
        <v>300000</v>
      </c>
      <c r="I28" s="34"/>
      <c r="J28" s="25">
        <v>10000</v>
      </c>
      <c r="K28" s="25"/>
      <c r="L28" s="35"/>
      <c r="M28" s="37"/>
      <c r="N28" s="35">
        <v>290000</v>
      </c>
      <c r="O28" s="25" t="s">
        <v>26</v>
      </c>
      <c r="P28" s="36">
        <v>100000</v>
      </c>
      <c r="Q28" s="25" t="s">
        <v>27</v>
      </c>
      <c r="R28" s="36"/>
      <c r="S28" s="25"/>
      <c r="T28" s="99"/>
      <c r="U28" s="38"/>
    </row>
    <row r="29" spans="1:21" ht="30.75" customHeight="1">
      <c r="A29" s="51"/>
      <c r="B29" s="21"/>
      <c r="C29" s="56"/>
      <c r="D29" s="97" t="s">
        <v>52</v>
      </c>
      <c r="E29" s="21"/>
      <c r="F29" s="21" t="s">
        <v>44</v>
      </c>
      <c r="G29" s="52">
        <f t="shared" si="1"/>
        <v>350000</v>
      </c>
      <c r="H29" s="57">
        <f t="shared" si="2"/>
        <v>110000</v>
      </c>
      <c r="I29" s="34"/>
      <c r="J29" s="25">
        <v>85000</v>
      </c>
      <c r="K29" s="25"/>
      <c r="L29" s="35"/>
      <c r="M29" s="37"/>
      <c r="N29" s="35">
        <v>25000</v>
      </c>
      <c r="O29" s="25" t="s">
        <v>26</v>
      </c>
      <c r="P29" s="36"/>
      <c r="Q29" s="25"/>
      <c r="R29" s="36">
        <v>240000</v>
      </c>
      <c r="S29" s="25"/>
      <c r="T29" s="99"/>
      <c r="U29" s="38"/>
    </row>
    <row r="30" spans="1:21" ht="44.25" customHeight="1">
      <c r="A30" s="51"/>
      <c r="B30" s="21"/>
      <c r="C30" s="56"/>
      <c r="D30" s="97" t="s">
        <v>53</v>
      </c>
      <c r="E30" s="21"/>
      <c r="F30" s="21" t="s">
        <v>44</v>
      </c>
      <c r="G30" s="52">
        <f t="shared" si="1"/>
        <v>240000</v>
      </c>
      <c r="H30" s="57">
        <f t="shared" si="2"/>
        <v>124000</v>
      </c>
      <c r="I30" s="34"/>
      <c r="J30" s="25">
        <v>10000</v>
      </c>
      <c r="K30" s="25"/>
      <c r="L30" s="35"/>
      <c r="M30" s="37"/>
      <c r="N30" s="35">
        <v>114000</v>
      </c>
      <c r="O30" s="25" t="s">
        <v>26</v>
      </c>
      <c r="P30" s="36">
        <v>116000</v>
      </c>
      <c r="Q30" s="25" t="s">
        <v>27</v>
      </c>
      <c r="R30" s="36"/>
      <c r="S30" s="25"/>
      <c r="T30" s="99"/>
      <c r="U30" s="38"/>
    </row>
    <row r="31" spans="1:21" ht="30" customHeight="1">
      <c r="A31" s="51"/>
      <c r="B31" s="21"/>
      <c r="C31" s="56"/>
      <c r="D31" s="97" t="s">
        <v>75</v>
      </c>
      <c r="E31" s="21"/>
      <c r="F31" s="21" t="s">
        <v>44</v>
      </c>
      <c r="G31" s="52">
        <f t="shared" si="1"/>
        <v>250000</v>
      </c>
      <c r="H31" s="57">
        <f>SUM(J31,N31)</f>
        <v>160000</v>
      </c>
      <c r="I31" s="34"/>
      <c r="J31" s="25">
        <v>10000</v>
      </c>
      <c r="K31" s="25"/>
      <c r="L31" s="35"/>
      <c r="M31" s="37"/>
      <c r="N31" s="35">
        <v>150000</v>
      </c>
      <c r="O31" s="25" t="s">
        <v>26</v>
      </c>
      <c r="P31" s="36"/>
      <c r="Q31" s="25"/>
      <c r="R31" s="36">
        <v>90000</v>
      </c>
      <c r="S31" s="25"/>
      <c r="T31" s="99"/>
      <c r="U31" s="38"/>
    </row>
    <row r="32" spans="1:21" ht="30" customHeight="1">
      <c r="A32" s="51">
        <v>8</v>
      </c>
      <c r="B32" s="21">
        <v>600</v>
      </c>
      <c r="C32" s="56">
        <v>60016</v>
      </c>
      <c r="D32" s="97" t="s">
        <v>81</v>
      </c>
      <c r="E32" s="21"/>
      <c r="F32" s="21" t="s">
        <v>40</v>
      </c>
      <c r="G32" s="52">
        <v>141000</v>
      </c>
      <c r="H32" s="57">
        <v>141000</v>
      </c>
      <c r="I32" s="34"/>
      <c r="J32" s="25">
        <v>141000</v>
      </c>
      <c r="K32" s="25"/>
      <c r="L32" s="35"/>
      <c r="M32" s="25"/>
      <c r="N32" s="35"/>
      <c r="O32" s="25"/>
      <c r="P32" s="36"/>
      <c r="Q32" s="25"/>
      <c r="R32" s="36"/>
      <c r="S32" s="25"/>
      <c r="T32" s="99"/>
      <c r="U32" s="38"/>
    </row>
    <row r="33" spans="1:21" ht="22.5" customHeight="1">
      <c r="A33" s="100"/>
      <c r="B33" s="101"/>
      <c r="C33" s="102" t="s">
        <v>13</v>
      </c>
      <c r="D33" s="103"/>
      <c r="E33" s="101"/>
      <c r="F33" s="101"/>
      <c r="G33" s="104">
        <f>SUM(G21:G24,G32)</f>
        <v>3348285.11</v>
      </c>
      <c r="H33" s="191">
        <f>SUM(H21:I24,H32)</f>
        <v>1838035.83</v>
      </c>
      <c r="I33" s="192"/>
      <c r="J33" s="198">
        <f>SUM(J21:K24,J32)</f>
        <v>286000</v>
      </c>
      <c r="K33" s="206"/>
      <c r="L33" s="198">
        <f>SUM(L21:M24)</f>
        <v>455463.83</v>
      </c>
      <c r="M33" s="206"/>
      <c r="N33" s="198">
        <f>SUM(N21:O24)</f>
        <v>1096572</v>
      </c>
      <c r="O33" s="206"/>
      <c r="P33" s="198">
        <f>SUM(P21:Q24)</f>
        <v>986000</v>
      </c>
      <c r="Q33" s="206"/>
      <c r="R33" s="198">
        <f>SUM(R21:S24)</f>
        <v>520000</v>
      </c>
      <c r="S33" s="206"/>
      <c r="T33" s="198">
        <f>SUM(T21:U24)</f>
        <v>0</v>
      </c>
      <c r="U33" s="199"/>
    </row>
    <row r="34" spans="1:21" ht="22.5" customHeight="1">
      <c r="A34" s="100">
        <v>9</v>
      </c>
      <c r="B34" s="108">
        <v>750</v>
      </c>
      <c r="C34" s="109">
        <v>75023</v>
      </c>
      <c r="D34" s="166" t="s">
        <v>76</v>
      </c>
      <c r="E34" s="108"/>
      <c r="F34" s="108" t="s">
        <v>70</v>
      </c>
      <c r="G34" s="74">
        <v>13600</v>
      </c>
      <c r="H34" s="167">
        <v>13600</v>
      </c>
      <c r="I34" s="168"/>
      <c r="J34" s="167">
        <v>13600</v>
      </c>
      <c r="K34" s="169"/>
      <c r="L34" s="167"/>
      <c r="M34" s="169"/>
      <c r="N34" s="167"/>
      <c r="O34" s="169"/>
      <c r="P34" s="167"/>
      <c r="Q34" s="169"/>
      <c r="R34" s="167"/>
      <c r="S34" s="169"/>
      <c r="T34" s="167"/>
      <c r="U34" s="170"/>
    </row>
    <row r="35" spans="1:21" ht="37.5" customHeight="1">
      <c r="A35" s="100">
        <v>10</v>
      </c>
      <c r="B35" s="108">
        <v>750</v>
      </c>
      <c r="C35" s="109">
        <v>75023</v>
      </c>
      <c r="D35" s="166" t="s">
        <v>79</v>
      </c>
      <c r="E35" s="108"/>
      <c r="F35" s="108" t="s">
        <v>71</v>
      </c>
      <c r="G35" s="74">
        <v>40000</v>
      </c>
      <c r="H35" s="167">
        <v>40000</v>
      </c>
      <c r="I35" s="168"/>
      <c r="J35" s="167">
        <v>40000</v>
      </c>
      <c r="K35" s="169"/>
      <c r="L35" s="167"/>
      <c r="M35" s="169"/>
      <c r="N35" s="167"/>
      <c r="O35" s="169"/>
      <c r="P35" s="167"/>
      <c r="Q35" s="169"/>
      <c r="R35" s="167"/>
      <c r="S35" s="169"/>
      <c r="T35" s="167"/>
      <c r="U35" s="170"/>
    </row>
    <row r="36" spans="1:21" ht="22.5" customHeight="1">
      <c r="A36" s="100"/>
      <c r="B36" s="101"/>
      <c r="C36" s="102" t="s">
        <v>13</v>
      </c>
      <c r="D36" s="103">
        <v>750</v>
      </c>
      <c r="E36" s="101"/>
      <c r="F36" s="101"/>
      <c r="G36" s="104">
        <v>53600</v>
      </c>
      <c r="H36" s="159">
        <v>53600</v>
      </c>
      <c r="I36" s="160"/>
      <c r="J36" s="105">
        <v>53600</v>
      </c>
      <c r="K36" s="106"/>
      <c r="L36" s="105"/>
      <c r="M36" s="106"/>
      <c r="N36" s="105"/>
      <c r="O36" s="106"/>
      <c r="P36" s="105"/>
      <c r="Q36" s="106"/>
      <c r="R36" s="105"/>
      <c r="S36" s="106"/>
      <c r="T36" s="105"/>
      <c r="U36" s="147"/>
    </row>
    <row r="37" spans="1:21" ht="36.75" customHeight="1">
      <c r="A37" s="107">
        <v>11</v>
      </c>
      <c r="B37" s="108">
        <v>754</v>
      </c>
      <c r="C37" s="109">
        <v>75412</v>
      </c>
      <c r="D37" s="110" t="s">
        <v>89</v>
      </c>
      <c r="E37" s="49"/>
      <c r="F37" s="39" t="s">
        <v>44</v>
      </c>
      <c r="G37" s="74">
        <f>SUM(H37,P37)</f>
        <v>480000</v>
      </c>
      <c r="H37" s="111">
        <f>SUM(J37,N37)</f>
        <v>230000</v>
      </c>
      <c r="I37" s="112"/>
      <c r="J37" s="113"/>
      <c r="K37" s="114"/>
      <c r="L37" s="113"/>
      <c r="M37" s="115"/>
      <c r="N37" s="113">
        <v>230000</v>
      </c>
      <c r="O37" s="59" t="s">
        <v>90</v>
      </c>
      <c r="P37" s="113">
        <v>250000</v>
      </c>
      <c r="Q37" s="114"/>
      <c r="R37" s="113"/>
      <c r="S37" s="114"/>
      <c r="T37" s="113"/>
      <c r="U37" s="116"/>
    </row>
    <row r="38" spans="1:21" ht="18.75" customHeight="1">
      <c r="A38" s="100"/>
      <c r="B38" s="101"/>
      <c r="C38" s="102" t="s">
        <v>13</v>
      </c>
      <c r="D38" s="103">
        <v>754</v>
      </c>
      <c r="E38" s="101"/>
      <c r="F38" s="101"/>
      <c r="G38" s="104">
        <f>SUM(G37:G37)</f>
        <v>480000</v>
      </c>
      <c r="H38" s="191">
        <f>SUM(H37:H37)</f>
        <v>230000</v>
      </c>
      <c r="I38" s="192"/>
      <c r="J38" s="198">
        <f>SUM(J37:J37)</f>
        <v>0</v>
      </c>
      <c r="K38" s="207"/>
      <c r="L38" s="206">
        <f>SUM(L37:L37)</f>
        <v>0</v>
      </c>
      <c r="M38" s="207"/>
      <c r="N38" s="105">
        <f>SUM(N37:N37)</f>
        <v>230000</v>
      </c>
      <c r="O38" s="117"/>
      <c r="P38" s="105">
        <f>SUM(P37:P37)</f>
        <v>250000</v>
      </c>
      <c r="Q38" s="117"/>
      <c r="R38" s="105"/>
      <c r="S38" s="117"/>
      <c r="T38" s="105"/>
      <c r="U38" s="118"/>
    </row>
    <row r="39" spans="1:21" s="15" customFormat="1" ht="35.25" customHeight="1">
      <c r="A39" s="20">
        <v>12</v>
      </c>
      <c r="B39" s="22">
        <v>801</v>
      </c>
      <c r="C39" s="22">
        <v>80101</v>
      </c>
      <c r="D39" s="53" t="s">
        <v>77</v>
      </c>
      <c r="E39" s="22" t="s">
        <v>9</v>
      </c>
      <c r="F39" s="39" t="s">
        <v>47</v>
      </c>
      <c r="G39" s="54">
        <f>SUM(H39,P39,R39,T39)</f>
        <v>135000</v>
      </c>
      <c r="H39" s="24">
        <f>SUM(J39,N39)</f>
        <v>65000</v>
      </c>
      <c r="I39" s="61"/>
      <c r="J39" s="63">
        <v>65000</v>
      </c>
      <c r="K39" s="75"/>
      <c r="L39" s="119"/>
      <c r="M39" s="120"/>
      <c r="N39" s="63"/>
      <c r="O39" s="62"/>
      <c r="P39" s="26">
        <v>70000</v>
      </c>
      <c r="Q39" s="94" t="s">
        <v>24</v>
      </c>
      <c r="R39" s="26"/>
      <c r="S39" s="62"/>
      <c r="T39" s="26"/>
      <c r="U39" s="64"/>
    </row>
    <row r="40" spans="1:21" s="15" customFormat="1" ht="36" customHeight="1">
      <c r="A40" s="121">
        <v>13</v>
      </c>
      <c r="B40" s="21"/>
      <c r="C40" s="65"/>
      <c r="D40" s="200" t="s">
        <v>54</v>
      </c>
      <c r="E40" s="65"/>
      <c r="F40" s="161" t="s">
        <v>55</v>
      </c>
      <c r="G40" s="23">
        <f>SUM(H40,P40,R40,T40)</f>
        <v>1050000</v>
      </c>
      <c r="H40" s="66">
        <f>SUM(J40,L39,N40)</f>
        <v>55000</v>
      </c>
      <c r="I40" s="67"/>
      <c r="J40" s="35">
        <v>55000</v>
      </c>
      <c r="K40" s="37"/>
      <c r="L40" s="25"/>
      <c r="M40" s="25"/>
      <c r="N40" s="35"/>
      <c r="O40" s="25"/>
      <c r="P40" s="36">
        <v>525000</v>
      </c>
      <c r="Q40" s="37" t="s">
        <v>56</v>
      </c>
      <c r="R40" s="68">
        <v>50000</v>
      </c>
      <c r="S40" s="25"/>
      <c r="T40" s="36">
        <v>420000</v>
      </c>
      <c r="U40" s="38" t="s">
        <v>12</v>
      </c>
    </row>
    <row r="41" spans="1:21" s="9" customFormat="1" ht="20.25" customHeight="1">
      <c r="A41" s="122"/>
      <c r="B41" s="28">
        <v>801</v>
      </c>
      <c r="C41" s="69">
        <v>80101</v>
      </c>
      <c r="D41" s="201"/>
      <c r="E41" s="69"/>
      <c r="F41" s="28"/>
      <c r="G41" s="29"/>
      <c r="H41" s="70"/>
      <c r="I41" s="71"/>
      <c r="J41" s="31"/>
      <c r="K41" s="60"/>
      <c r="L41" s="30"/>
      <c r="M41" s="30"/>
      <c r="N41" s="31"/>
      <c r="O41" s="30"/>
      <c r="P41" s="32"/>
      <c r="Q41" s="60"/>
      <c r="R41" s="72"/>
      <c r="S41" s="30"/>
      <c r="T41" s="32"/>
      <c r="U41" s="33"/>
    </row>
    <row r="42" spans="1:21" s="9" customFormat="1" ht="35.25" customHeight="1">
      <c r="A42" s="122">
        <v>14</v>
      </c>
      <c r="B42" s="28">
        <v>801</v>
      </c>
      <c r="C42" s="69">
        <v>80101</v>
      </c>
      <c r="D42" s="165" t="s">
        <v>74</v>
      </c>
      <c r="E42" s="69"/>
      <c r="F42" s="22" t="s">
        <v>70</v>
      </c>
      <c r="G42" s="23">
        <v>15000</v>
      </c>
      <c r="H42" s="70">
        <v>7600</v>
      </c>
      <c r="I42" s="71"/>
      <c r="J42" s="31">
        <v>600</v>
      </c>
      <c r="K42" s="60"/>
      <c r="L42" s="30">
        <v>7000</v>
      </c>
      <c r="M42" s="62" t="s">
        <v>24</v>
      </c>
      <c r="N42" s="31"/>
      <c r="O42" s="30"/>
      <c r="P42" s="32"/>
      <c r="Q42" s="60"/>
      <c r="R42" s="72"/>
      <c r="S42" s="30"/>
      <c r="T42" s="32"/>
      <c r="U42" s="33"/>
    </row>
    <row r="43" spans="1:21" ht="36" customHeight="1">
      <c r="A43" s="123">
        <v>15</v>
      </c>
      <c r="B43" s="39">
        <v>801</v>
      </c>
      <c r="C43" s="124">
        <v>80101</v>
      </c>
      <c r="D43" s="95" t="s">
        <v>57</v>
      </c>
      <c r="E43" s="124"/>
      <c r="F43" s="21" t="s">
        <v>47</v>
      </c>
      <c r="G43" s="52">
        <f>SUM(H43,P43,R43,T43)</f>
        <v>40000</v>
      </c>
      <c r="H43" s="55">
        <v>20000</v>
      </c>
      <c r="I43" s="40"/>
      <c r="J43" s="42">
        <v>20000</v>
      </c>
      <c r="K43" s="59"/>
      <c r="L43" s="41"/>
      <c r="M43" s="25"/>
      <c r="N43" s="42"/>
      <c r="O43" s="41"/>
      <c r="P43" s="43">
        <v>20000</v>
      </c>
      <c r="Q43" s="59" t="s">
        <v>28</v>
      </c>
      <c r="R43" s="43"/>
      <c r="S43" s="41"/>
      <c r="T43" s="43"/>
      <c r="U43" s="44"/>
    </row>
    <row r="44" spans="1:21" ht="36" customHeight="1">
      <c r="A44" s="125">
        <v>16</v>
      </c>
      <c r="B44" s="21">
        <v>801</v>
      </c>
      <c r="C44" s="65">
        <v>80101</v>
      </c>
      <c r="D44" s="96" t="s">
        <v>78</v>
      </c>
      <c r="E44" s="127"/>
      <c r="F44" s="65"/>
      <c r="G44" s="52">
        <v>20000</v>
      </c>
      <c r="H44" s="57">
        <v>20000</v>
      </c>
      <c r="I44" s="61"/>
      <c r="J44" s="42">
        <v>20000</v>
      </c>
      <c r="K44" s="59"/>
      <c r="L44" s="25"/>
      <c r="M44" s="25"/>
      <c r="N44" s="35"/>
      <c r="O44" s="59"/>
      <c r="P44" s="43"/>
      <c r="Q44" s="41"/>
      <c r="R44" s="43"/>
      <c r="S44" s="41"/>
      <c r="T44" s="43"/>
      <c r="U44" s="44"/>
    </row>
    <row r="45" spans="1:21" ht="22.5" customHeight="1">
      <c r="A45" s="125">
        <v>17</v>
      </c>
      <c r="B45" s="21">
        <v>801</v>
      </c>
      <c r="C45" s="126">
        <v>80101</v>
      </c>
      <c r="D45" s="202" t="s">
        <v>82</v>
      </c>
      <c r="E45" s="127"/>
      <c r="F45" s="65" t="s">
        <v>44</v>
      </c>
      <c r="G45" s="52">
        <v>56191.41</v>
      </c>
      <c r="H45" s="57">
        <f>SUM(J45:N45)</f>
        <v>53591.409999999996</v>
      </c>
      <c r="I45" s="61"/>
      <c r="J45" s="62">
        <v>11447.85</v>
      </c>
      <c r="K45" s="62"/>
      <c r="L45" s="35">
        <v>42143.56</v>
      </c>
      <c r="M45" s="37" t="s">
        <v>45</v>
      </c>
      <c r="N45" s="35"/>
      <c r="O45" s="62"/>
      <c r="P45" s="26"/>
      <c r="Q45" s="62"/>
      <c r="R45" s="26"/>
      <c r="S45" s="62"/>
      <c r="T45" s="26"/>
      <c r="U45" s="64"/>
    </row>
    <row r="46" spans="1:21" ht="57" customHeight="1">
      <c r="A46" s="125"/>
      <c r="B46" s="22"/>
      <c r="C46" s="127"/>
      <c r="D46" s="203"/>
      <c r="E46" s="127"/>
      <c r="F46" s="127"/>
      <c r="G46" s="23"/>
      <c r="H46" s="24"/>
      <c r="I46" s="61"/>
      <c r="J46" s="62"/>
      <c r="K46" s="62"/>
      <c r="L46" s="128" t="s">
        <v>83</v>
      </c>
      <c r="M46" s="60"/>
      <c r="N46" s="98"/>
      <c r="O46" s="62"/>
      <c r="P46" s="128"/>
      <c r="Q46" s="62"/>
      <c r="R46" s="26"/>
      <c r="S46" s="62"/>
      <c r="T46" s="26"/>
      <c r="U46" s="64"/>
    </row>
    <row r="47" spans="1:21" ht="46.5" customHeight="1">
      <c r="A47" s="51">
        <v>18</v>
      </c>
      <c r="B47" s="21">
        <v>801</v>
      </c>
      <c r="C47" s="21">
        <v>80110</v>
      </c>
      <c r="D47" s="96" t="s">
        <v>58</v>
      </c>
      <c r="E47" s="21" t="s">
        <v>9</v>
      </c>
      <c r="F47" s="21" t="s">
        <v>59</v>
      </c>
      <c r="G47" s="52">
        <v>181359</v>
      </c>
      <c r="H47" s="57">
        <f>SUM(J47:N47)</f>
        <v>173359</v>
      </c>
      <c r="I47" s="34"/>
      <c r="J47" s="25">
        <v>53359</v>
      </c>
      <c r="K47" s="25"/>
      <c r="L47" s="35">
        <v>120000</v>
      </c>
      <c r="M47" s="94" t="s">
        <v>45</v>
      </c>
      <c r="N47" s="35"/>
      <c r="O47" s="25"/>
      <c r="P47" s="36"/>
      <c r="Q47" s="25"/>
      <c r="R47" s="36"/>
      <c r="S47" s="25"/>
      <c r="T47" s="36"/>
      <c r="U47" s="38"/>
    </row>
    <row r="48" spans="1:21" ht="17.25" customHeight="1">
      <c r="A48" s="45"/>
      <c r="B48" s="49"/>
      <c r="C48" s="47" t="s">
        <v>14</v>
      </c>
      <c r="D48" s="46"/>
      <c r="E48" s="39"/>
      <c r="F48" s="49"/>
      <c r="G48" s="50">
        <f>SUM(G39:G47)</f>
        <v>1497550.41</v>
      </c>
      <c r="H48" s="50">
        <f aca="true" t="shared" si="3" ref="H48:T48">SUM(H39:H47)</f>
        <v>394550.41000000003</v>
      </c>
      <c r="I48" s="50"/>
      <c r="J48" s="50">
        <f t="shared" si="3"/>
        <v>225406.85</v>
      </c>
      <c r="K48" s="50"/>
      <c r="L48" s="159">
        <f t="shared" si="3"/>
        <v>169143.56</v>
      </c>
      <c r="M48" s="50"/>
      <c r="N48" s="160">
        <f t="shared" si="3"/>
        <v>0</v>
      </c>
      <c r="O48" s="50"/>
      <c r="P48" s="50">
        <f t="shared" si="3"/>
        <v>615000</v>
      </c>
      <c r="Q48" s="50"/>
      <c r="R48" s="50">
        <f t="shared" si="3"/>
        <v>50000</v>
      </c>
      <c r="S48" s="50"/>
      <c r="T48" s="50">
        <f t="shared" si="3"/>
        <v>420000</v>
      </c>
      <c r="U48" s="156"/>
    </row>
    <row r="49" spans="1:21" ht="33" customHeight="1">
      <c r="A49" s="163">
        <v>19</v>
      </c>
      <c r="B49" s="164">
        <v>900</v>
      </c>
      <c r="C49" s="73">
        <v>90015</v>
      </c>
      <c r="D49" s="129" t="s">
        <v>60</v>
      </c>
      <c r="E49" s="130"/>
      <c r="F49" s="131" t="s">
        <v>40</v>
      </c>
      <c r="G49" s="54">
        <f>SUM(H49,P49,R49,T49)</f>
        <v>17000</v>
      </c>
      <c r="H49" s="204">
        <f>SUM(J49,N49)</f>
        <v>17000</v>
      </c>
      <c r="I49" s="205"/>
      <c r="J49" s="113">
        <v>17000</v>
      </c>
      <c r="K49" s="115"/>
      <c r="L49" s="114"/>
      <c r="M49" s="162"/>
      <c r="N49" s="113"/>
      <c r="O49" s="115"/>
      <c r="P49" s="113"/>
      <c r="Q49" s="115"/>
      <c r="R49" s="113"/>
      <c r="S49" s="115"/>
      <c r="T49" s="113"/>
      <c r="U49" s="116"/>
    </row>
    <row r="50" spans="1:21" ht="18.75" customHeight="1">
      <c r="A50" s="45"/>
      <c r="B50" s="76"/>
      <c r="C50" s="132" t="s">
        <v>61</v>
      </c>
      <c r="D50" s="133"/>
      <c r="E50" s="21"/>
      <c r="F50" s="76"/>
      <c r="G50" s="77">
        <f>SUM(G49:G49)</f>
        <v>17000</v>
      </c>
      <c r="H50" s="193">
        <f>SUM(H49:H49)</f>
        <v>17000</v>
      </c>
      <c r="I50" s="194"/>
      <c r="J50" s="193">
        <f>SUM(J49:J49)</f>
        <v>17000</v>
      </c>
      <c r="K50" s="194"/>
      <c r="L50" s="193">
        <f>SUM(L49:L49)</f>
        <v>0</v>
      </c>
      <c r="M50" s="194"/>
      <c r="N50" s="193">
        <f>SUM(N49:N49)</f>
        <v>0</v>
      </c>
      <c r="O50" s="194"/>
      <c r="P50" s="191">
        <f>SUM(P49:P49)</f>
        <v>0</v>
      </c>
      <c r="Q50" s="192"/>
      <c r="R50" s="193">
        <f>SUM(R49:R49)</f>
        <v>0</v>
      </c>
      <c r="S50" s="194"/>
      <c r="T50" s="191">
        <f>SUM(T49:T49)</f>
        <v>0</v>
      </c>
      <c r="U50" s="195"/>
    </row>
    <row r="51" spans="1:21" ht="33.75">
      <c r="A51" s="107">
        <v>20</v>
      </c>
      <c r="B51" s="134">
        <v>921</v>
      </c>
      <c r="C51" s="135">
        <v>92109</v>
      </c>
      <c r="D51" s="136" t="s">
        <v>62</v>
      </c>
      <c r="E51" s="21"/>
      <c r="F51" s="21" t="s">
        <v>63</v>
      </c>
      <c r="G51" s="54">
        <v>247000</v>
      </c>
      <c r="H51" s="196">
        <f>SUM(J51,L51,N51)</f>
        <v>244000</v>
      </c>
      <c r="I51" s="197"/>
      <c r="J51" s="78">
        <v>82000</v>
      </c>
      <c r="K51" s="79"/>
      <c r="L51" s="78">
        <v>162000</v>
      </c>
      <c r="M51" s="79" t="s">
        <v>45</v>
      </c>
      <c r="N51" s="78"/>
      <c r="O51" s="79"/>
      <c r="P51" s="137"/>
      <c r="Q51" s="75"/>
      <c r="R51" s="78"/>
      <c r="S51" s="79"/>
      <c r="T51" s="75"/>
      <c r="U51" s="138"/>
    </row>
    <row r="52" spans="1:21" ht="97.5" customHeight="1">
      <c r="A52" s="100">
        <v>21</v>
      </c>
      <c r="B52" s="108">
        <v>921</v>
      </c>
      <c r="C52" s="109">
        <v>92116</v>
      </c>
      <c r="D52" s="139" t="s">
        <v>84</v>
      </c>
      <c r="E52" s="140"/>
      <c r="F52" s="21" t="s">
        <v>44</v>
      </c>
      <c r="G52" s="74">
        <v>456949.63</v>
      </c>
      <c r="H52" s="55">
        <f>SUM(J52,L52,N52)</f>
        <v>452550.22</v>
      </c>
      <c r="I52" s="112"/>
      <c r="J52" s="113"/>
      <c r="K52" s="141"/>
      <c r="L52" s="114">
        <v>342712.22</v>
      </c>
      <c r="M52" s="115" t="s">
        <v>45</v>
      </c>
      <c r="N52" s="113">
        <v>109838</v>
      </c>
      <c r="O52" s="114" t="s">
        <v>26</v>
      </c>
      <c r="P52" s="143"/>
      <c r="Q52" s="142"/>
      <c r="R52" s="113"/>
      <c r="S52" s="142"/>
      <c r="T52" s="113"/>
      <c r="U52" s="144"/>
    </row>
    <row r="53" spans="1:21" ht="61.5" customHeight="1">
      <c r="A53" s="182"/>
      <c r="B53" s="185"/>
      <c r="C53" s="164"/>
      <c r="D53" s="183"/>
      <c r="E53" s="140"/>
      <c r="F53" s="21"/>
      <c r="G53" s="167"/>
      <c r="H53" s="55"/>
      <c r="I53" s="184"/>
      <c r="J53" s="113"/>
      <c r="K53" s="142"/>
      <c r="L53" s="128" t="s">
        <v>86</v>
      </c>
      <c r="M53" s="142"/>
      <c r="N53" s="143"/>
      <c r="O53" s="142"/>
      <c r="P53" s="143"/>
      <c r="Q53" s="142"/>
      <c r="R53" s="113"/>
      <c r="S53" s="142"/>
      <c r="T53" s="113"/>
      <c r="U53" s="144"/>
    </row>
    <row r="54" spans="1:21" ht="12.75">
      <c r="A54" s="145"/>
      <c r="B54" s="186"/>
      <c r="C54" s="47" t="s">
        <v>64</v>
      </c>
      <c r="D54" s="146"/>
      <c r="E54" s="130"/>
      <c r="F54" s="131"/>
      <c r="G54" s="105">
        <f>SUM(G51:G52)</f>
        <v>703949.63</v>
      </c>
      <c r="H54" s="105">
        <f>SUM(H51:H52)</f>
        <v>696550.22</v>
      </c>
      <c r="I54" s="106"/>
      <c r="J54" s="105">
        <f>SUM(J51:J52)</f>
        <v>82000</v>
      </c>
      <c r="K54" s="106"/>
      <c r="L54" s="105">
        <f>SUM(L51:L52)</f>
        <v>504712.22</v>
      </c>
      <c r="M54" s="106"/>
      <c r="N54" s="105">
        <f>SUM(N51:N52)</f>
        <v>109838</v>
      </c>
      <c r="O54" s="106"/>
      <c r="P54" s="105">
        <f>SUM(P51:P52)</f>
        <v>0</v>
      </c>
      <c r="Q54" s="106"/>
      <c r="R54" s="105">
        <f>SUM(R51:R52)</f>
        <v>0</v>
      </c>
      <c r="S54" s="106"/>
      <c r="T54" s="105">
        <f>SUM(T51:T52)</f>
        <v>0</v>
      </c>
      <c r="U54" s="147"/>
    </row>
    <row r="55" spans="1:21" ht="39" customHeight="1">
      <c r="A55" s="100">
        <v>22</v>
      </c>
      <c r="B55" s="108">
        <v>926</v>
      </c>
      <c r="C55" s="109">
        <v>92695</v>
      </c>
      <c r="D55" s="139" t="s">
        <v>88</v>
      </c>
      <c r="E55" s="140"/>
      <c r="F55" s="39" t="s">
        <v>44</v>
      </c>
      <c r="G55" s="74">
        <v>140000</v>
      </c>
      <c r="H55" s="55">
        <f>SUM(J55,L55,N55)</f>
        <v>40000</v>
      </c>
      <c r="I55" s="112"/>
      <c r="J55" s="113">
        <v>5000</v>
      </c>
      <c r="K55" s="141"/>
      <c r="L55" s="142"/>
      <c r="M55" s="141"/>
      <c r="N55" s="113">
        <v>35000</v>
      </c>
      <c r="O55" s="142" t="s">
        <v>26</v>
      </c>
      <c r="P55" s="113">
        <v>100000</v>
      </c>
      <c r="Q55" s="142" t="s">
        <v>24</v>
      </c>
      <c r="R55" s="113"/>
      <c r="S55" s="142"/>
      <c r="T55" s="113"/>
      <c r="U55" s="144"/>
    </row>
    <row r="56" spans="1:21" ht="13.5" thickBot="1">
      <c r="A56" s="148"/>
      <c r="B56" s="149"/>
      <c r="C56" s="149"/>
      <c r="D56" s="150" t="s">
        <v>15</v>
      </c>
      <c r="E56" s="151"/>
      <c r="F56" s="152"/>
      <c r="G56" s="153">
        <f>SUM(G20,G33,G36,G38,G48,G50,G54,G55)</f>
        <v>10088536.15</v>
      </c>
      <c r="H56" s="189">
        <f>SUM(H20,H33,H36,H38,H48,H50,H54,H55)</f>
        <v>3938887.46</v>
      </c>
      <c r="I56" s="190"/>
      <c r="J56" s="189">
        <f>SUM(J20,J33,J36,J38,J48,J50,J54,J55)</f>
        <v>902355.85</v>
      </c>
      <c r="K56" s="190"/>
      <c r="L56" s="189">
        <f>SUM(L20,L33,L38,L48,L50,L54,L55)</f>
        <v>1445121.61</v>
      </c>
      <c r="M56" s="190"/>
      <c r="N56" s="189">
        <f>SUM(N20,N33,N38,N48,N50,N54,N55)</f>
        <v>1591410</v>
      </c>
      <c r="O56" s="190"/>
      <c r="P56" s="189">
        <f>SUM(P20,P33,P38,P48,P50,P54,P55)</f>
        <v>1951000</v>
      </c>
      <c r="Q56" s="190"/>
      <c r="R56" s="189">
        <f>SUM(R20,R33,R38,R48,R50,R54)</f>
        <v>1424000</v>
      </c>
      <c r="S56" s="190"/>
      <c r="T56" s="189">
        <f>SUM(T20,T33,T38,T48,T50,T54)</f>
        <v>2745000</v>
      </c>
      <c r="U56" s="190"/>
    </row>
    <row r="57" spans="1:21" ht="12.75">
      <c r="A57" s="171"/>
      <c r="B57" s="172" t="s">
        <v>91</v>
      </c>
      <c r="C57" s="172"/>
      <c r="D57" s="172"/>
      <c r="E57" s="172"/>
      <c r="F57" s="172"/>
      <c r="G57" s="172" t="s">
        <v>72</v>
      </c>
      <c r="H57" s="173"/>
      <c r="I57" s="172"/>
      <c r="J57" s="174"/>
      <c r="K57" s="172"/>
      <c r="L57" s="172"/>
      <c r="M57" s="172"/>
      <c r="N57" s="175"/>
      <c r="O57" s="174"/>
      <c r="P57" s="174"/>
      <c r="Q57" s="174"/>
      <c r="R57" s="174"/>
      <c r="S57" s="174"/>
      <c r="T57" s="174"/>
      <c r="U57" s="181"/>
    </row>
    <row r="58" spans="1:21" ht="12.75">
      <c r="A58" s="176"/>
      <c r="B58" s="154" t="s">
        <v>65</v>
      </c>
      <c r="C58" s="154"/>
      <c r="D58" s="154"/>
      <c r="E58" s="154"/>
      <c r="F58" s="154"/>
      <c r="G58" s="154" t="s">
        <v>66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77"/>
    </row>
    <row r="59" spans="1:21" ht="12.75">
      <c r="A59" s="176"/>
      <c r="B59" s="154" t="s">
        <v>29</v>
      </c>
      <c r="C59" s="154"/>
      <c r="D59" s="154"/>
      <c r="E59" s="154"/>
      <c r="F59" s="154"/>
      <c r="G59" s="154" t="s">
        <v>73</v>
      </c>
      <c r="H59" s="154"/>
      <c r="I59" s="154"/>
      <c r="J59" s="154"/>
      <c r="K59" s="154"/>
      <c r="L59" s="157"/>
      <c r="M59" s="154"/>
      <c r="N59" s="158"/>
      <c r="O59" s="154"/>
      <c r="P59" s="154"/>
      <c r="Q59" s="154"/>
      <c r="R59" s="154"/>
      <c r="S59" s="154"/>
      <c r="T59" s="154"/>
      <c r="U59" s="177"/>
    </row>
    <row r="60" spans="1:21" ht="12.75">
      <c r="A60" s="176"/>
      <c r="B60" s="154" t="s">
        <v>30</v>
      </c>
      <c r="C60" s="154"/>
      <c r="D60" s="154"/>
      <c r="E60" s="154"/>
      <c r="F60" s="154"/>
      <c r="G60" s="154" t="s">
        <v>67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77"/>
    </row>
    <row r="61" spans="1:21" ht="12.75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80"/>
    </row>
  </sheetData>
  <mergeCells count="59">
    <mergeCell ref="A9:A11"/>
    <mergeCell ref="B9:B11"/>
    <mergeCell ref="C9:C11"/>
    <mergeCell ref="D9:D11"/>
    <mergeCell ref="H9:U9"/>
    <mergeCell ref="R10:U10"/>
    <mergeCell ref="E9:E11"/>
    <mergeCell ref="F9:F11"/>
    <mergeCell ref="G9:G11"/>
    <mergeCell ref="T11:U11"/>
    <mergeCell ref="R12:S12"/>
    <mergeCell ref="H11:I11"/>
    <mergeCell ref="N11:O11"/>
    <mergeCell ref="P11:Q11"/>
    <mergeCell ref="R11:S11"/>
    <mergeCell ref="J11:K11"/>
    <mergeCell ref="L38:M38"/>
    <mergeCell ref="P20:Q20"/>
    <mergeCell ref="R20:S20"/>
    <mergeCell ref="L20:M20"/>
    <mergeCell ref="T12:U12"/>
    <mergeCell ref="D18:D19"/>
    <mergeCell ref="T20:U20"/>
    <mergeCell ref="J20:K20"/>
    <mergeCell ref="J12:K12"/>
    <mergeCell ref="N20:O20"/>
    <mergeCell ref="H12:I12"/>
    <mergeCell ref="H20:I20"/>
    <mergeCell ref="N12:O12"/>
    <mergeCell ref="P12:Q12"/>
    <mergeCell ref="H24:I24"/>
    <mergeCell ref="J24:K24"/>
    <mergeCell ref="H33:I33"/>
    <mergeCell ref="J33:K33"/>
    <mergeCell ref="T33:U33"/>
    <mergeCell ref="D40:D41"/>
    <mergeCell ref="D45:D46"/>
    <mergeCell ref="H49:I49"/>
    <mergeCell ref="L33:M33"/>
    <mergeCell ref="N33:O33"/>
    <mergeCell ref="P33:Q33"/>
    <mergeCell ref="R33:S33"/>
    <mergeCell ref="H38:I38"/>
    <mergeCell ref="J38:K38"/>
    <mergeCell ref="P50:Q50"/>
    <mergeCell ref="R50:S50"/>
    <mergeCell ref="T50:U50"/>
    <mergeCell ref="H51:I51"/>
    <mergeCell ref="H50:I50"/>
    <mergeCell ref="J50:K50"/>
    <mergeCell ref="L50:M50"/>
    <mergeCell ref="N50:O50"/>
    <mergeCell ref="P56:Q56"/>
    <mergeCell ref="R56:S56"/>
    <mergeCell ref="T56:U56"/>
    <mergeCell ref="H56:I56"/>
    <mergeCell ref="J56:K56"/>
    <mergeCell ref="L56:M56"/>
    <mergeCell ref="N56:O5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2006-05-04T13:34:40Z</cp:lastPrinted>
  <dcterms:created xsi:type="dcterms:W3CDTF">2003-09-08T12:28:57Z</dcterms:created>
  <dcterms:modified xsi:type="dcterms:W3CDTF">2006-05-09T14:00:53Z</dcterms:modified>
  <cp:category/>
  <cp:version/>
  <cp:contentType/>
  <cp:contentStatus/>
</cp:coreProperties>
</file>