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15" activeTab="0"/>
  </bookViews>
  <sheets>
    <sheet name="Arkusz2" sheetId="1" r:id="rId1"/>
    <sheet name="Arkusz3" sheetId="2" r:id="rId2"/>
  </sheets>
  <definedNames>
    <definedName name="_xlnm.Print_Area" localSheetId="0">'Arkusz2'!$A$1:$U$88</definedName>
  </definedNames>
  <calcPr fullCalcOnLoad="1"/>
</workbook>
</file>

<file path=xl/sharedStrings.xml><?xml version="1.0" encoding="utf-8"?>
<sst xmlns="http://schemas.openxmlformats.org/spreadsheetml/2006/main" count="164" uniqueCount="107">
  <si>
    <t>ORAZ WIELOLETNIE PROGRAMY INWESTYCYJNE.</t>
  </si>
  <si>
    <t>LP.</t>
  </si>
  <si>
    <t>DZIAŁ</t>
  </si>
  <si>
    <t>NAZWA ZADANIA</t>
  </si>
  <si>
    <t>JEDN. ODPOW.</t>
  </si>
  <si>
    <t>OKRES REALIZACJI</t>
  </si>
  <si>
    <t>ŚRODKI GMINY</t>
  </si>
  <si>
    <t>ŚRODKI DO POZYSKANIA</t>
  </si>
  <si>
    <t>Rady Gminy Odrzywół</t>
  </si>
  <si>
    <t>URZĄD GMINY W ODRZYWOLE</t>
  </si>
  <si>
    <t>UG W ODRZYWOLE PRZY WSPÓŁPRACY MW ZDP</t>
  </si>
  <si>
    <t>WYSOKOŚĆ WYDATKÓW</t>
  </si>
  <si>
    <t>(1).</t>
  </si>
  <si>
    <t>RAZEM  DZ.  600</t>
  </si>
  <si>
    <t>RAZEM  DZ.  801</t>
  </si>
  <si>
    <t>OGÓŁEM</t>
  </si>
  <si>
    <t>OPRACOWANIE DOKUMENTACJI NA BUDOWĘ KANALIZACJI LIPINY-WYSOKIN-CETEŃ-ODRZYWÓŁ</t>
  </si>
  <si>
    <t>ŚRODKI WŁASNE GMINY</t>
  </si>
  <si>
    <t>KREDYTY I POŻYCZKI GMINY</t>
  </si>
  <si>
    <t>ROZ-         DZIAŁ</t>
  </si>
  <si>
    <t>DOTACJE DO POZYSKANIA</t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</si>
  <si>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</t>
    </r>
  </si>
  <si>
    <r>
      <t>0</t>
    </r>
    <r>
      <rPr>
        <sz val="8"/>
        <color indexed="9"/>
        <rFont val="Arial"/>
        <family val="0"/>
      </rPr>
      <t>.</t>
    </r>
    <r>
      <rPr>
        <sz val="8"/>
        <rFont val="Arial"/>
        <family val="0"/>
      </rPr>
      <t>1010</t>
    </r>
  </si>
  <si>
    <r>
      <t>RAZEM  DZ.  0</t>
    </r>
    <r>
      <rPr>
        <b/>
        <sz val="8"/>
        <rFont val="Arial"/>
        <family val="0"/>
      </rPr>
      <t>10</t>
    </r>
  </si>
  <si>
    <t>(7).</t>
  </si>
  <si>
    <t>(2).</t>
  </si>
  <si>
    <t>(3).</t>
  </si>
  <si>
    <t>(4).</t>
  </si>
  <si>
    <t>3 - kredyt</t>
  </si>
  <si>
    <t>4 - dotacja FOGR</t>
  </si>
  <si>
    <t>Załącznik Nr 6</t>
  </si>
  <si>
    <t>WYDATKI NA ZADANIA INWESTYCYJNE NA 2006 ROK</t>
  </si>
  <si>
    <t>ŁĄCZNE NAKŁADY 2005 - 2007</t>
  </si>
  <si>
    <t>ŚRODKI GMINY OGÓŁEM                                 (tab.8+9+10)</t>
  </si>
  <si>
    <t>DOTACJE</t>
  </si>
  <si>
    <t>ROZBUDOWA  SIECI WODOCIĄGOWEJ: JANÓWEK I, JANÓWEK II, JELONEK, ODRZYWÓŁ-ETAP I</t>
  </si>
  <si>
    <t>B) OWIERT STUDNI WSPOMAGAJĄCEJ W KŁONNIE</t>
  </si>
  <si>
    <t>30.04.2006</t>
  </si>
  <si>
    <t>BUDOWA SIECI KANALIZACJI SANITARNEJ  WYSOKIN - CETEŃ - LIPINY</t>
  </si>
  <si>
    <t>31.12.2006</t>
  </si>
  <si>
    <t>(6).</t>
  </si>
  <si>
    <t>31.08.2006</t>
  </si>
  <si>
    <t>a) ODRZYWÓŁ - OSIEDLE</t>
  </si>
  <si>
    <t>b) ŁĘGONICE MAŁE</t>
  </si>
  <si>
    <t>c) OSSA</t>
  </si>
  <si>
    <t>d) JELONEK</t>
  </si>
  <si>
    <t>e) RÓŻANNA                               DĄBROWA</t>
  </si>
  <si>
    <t>f) ODRZYWÓŁ UL. POLNA</t>
  </si>
  <si>
    <t>MODERNIZACJA SYSTEMU GRZEWCZEGO BUDYNKÓW DLA PSP, PG I UG W ODRZYWOLE</t>
  </si>
  <si>
    <t>30.04.2007</t>
  </si>
  <si>
    <t>(8).</t>
  </si>
  <si>
    <t>MODERNIZACJA DACHU NA BUDYNKU PSP W KOLONII OSSIE</t>
  </si>
  <si>
    <t>ADAPTACJA PODDASZA BUDYNKU PUBLICZNEGO GIMNAZJUM W ODRZYWOLE NA ŚWIETLICĘ</t>
  </si>
  <si>
    <t>30.06.2006</t>
  </si>
  <si>
    <t>MODERNIZACJA OŚWIETLENIA ULICZNEGO W ODRZYWOLE</t>
  </si>
  <si>
    <t>RAZEM  DZ.  900</t>
  </si>
  <si>
    <t xml:space="preserve">ADAPTACJA BUDYNKU NA ŚWIETLICĘ WIEJSKĄ W KAMIENNEJ WOLI </t>
  </si>
  <si>
    <t>30.07.2006</t>
  </si>
  <si>
    <t>RAZEM  DZ.  921</t>
  </si>
  <si>
    <t xml:space="preserve">2 - dotacja ze Starostwa Powiatowego w Przysusze </t>
  </si>
  <si>
    <t>6 - EFRR - SPO</t>
  </si>
  <si>
    <t>8 - dotacja z Ekofunduszu</t>
  </si>
  <si>
    <t xml:space="preserve">z dnia 29 grudnia 2005 r.  </t>
  </si>
  <si>
    <t>do uchwały Nr.XXX/208/2005</t>
  </si>
  <si>
    <t>28.02.2006</t>
  </si>
  <si>
    <t>5 - dotacja - rezerwa subwencji</t>
  </si>
  <si>
    <t>7 - dotacja z SPR Mazowsza</t>
  </si>
  <si>
    <t>MODERNIZACJA SALI GIMNASTYCZNEJ W KOLONII OSSIE</t>
  </si>
  <si>
    <t>ZAKUP KOMPUTERÓW DO URZĘDU GMINY</t>
  </si>
  <si>
    <t>MODERNIZACJA BUDYNKU I PLACU PSP  W ODRZYWOLE</t>
  </si>
  <si>
    <t>MODERNIZACJA DACHU NA BUDYNKU PSP I PG W ODRZYWOLE</t>
  </si>
  <si>
    <t>MODERNIZACJA DACHU NA BUDYNKU UG                      W ODRZYWOLE</t>
  </si>
  <si>
    <t>MODERNIZACJA DRÓG GMINNYCH                             w tym:</t>
  </si>
  <si>
    <t>REMONT UL. PRAGA                      W ODRZYWOLE</t>
  </si>
  <si>
    <t xml:space="preserve">MODERNIZACJA BUDYNKU IZBY REGIONALNEJ TRADYCJI LUDOWYCH REGIONU OPOCZYŃSKIEGO W MYŚLAKOWICACH </t>
  </si>
  <si>
    <t>w tym:      EFRR - 36.524,42     b.państwa -5.619,14</t>
  </si>
  <si>
    <t>LIKWIDACJA BARIER ARCHITEKTONICZNYCH WRAZ Z MODERNIZACJĄ GŁÓWNEGO WEJŚCIA ORAZ HOLU DO BUDYNKU GMINNEJ BIBLIOTEKI PUBLICZNEJ W ODRZYWOLE</t>
  </si>
  <si>
    <t>PRZEBUDIWA ODCINKA DROGI GMINNEJ Nr, 51 P OSSA - KOLONIA OSSA - WANDZINÓW od km 0+818          do km 2+084</t>
  </si>
  <si>
    <t>BUDOWA GMINNEGO BOISKA SPORTOWEGO W ODRZYWOLE</t>
  </si>
  <si>
    <t>ZAKUP SAMOCHODU POŻARNICZEGO DLA OSP W ODRZYWOLE</t>
  </si>
  <si>
    <t>1 - pożyczki z WFOŚiGW/NFOŚiGW</t>
  </si>
  <si>
    <t xml:space="preserve">ADAPTACJA ZBIORNIKA WODNEGO W ODRZYWOLE NA CELE REKREACYJNE </t>
  </si>
  <si>
    <t>ODBUDOWA DROGI W ŁĘGONICACH MAŁYCH            etap II</t>
  </si>
  <si>
    <t>30.11.2006</t>
  </si>
  <si>
    <t>(9).</t>
  </si>
  <si>
    <t>9 - dotacja z Bd/sUSKŻ</t>
  </si>
  <si>
    <t>11 - dotacja z MS</t>
  </si>
  <si>
    <t>10 - środki Dyrekcji Generalnej Dróg i Autostrad</t>
  </si>
  <si>
    <t>31.07.2006</t>
  </si>
  <si>
    <t>01.01.2007-31.12.2007</t>
  </si>
  <si>
    <t>30.06.2007</t>
  </si>
  <si>
    <t>31.12.2007</t>
  </si>
  <si>
    <t>ROZBUDOWA HYDROFORNI W KŁONNIE NA POTRZEBY SIECI WODOCIĄGOWEJ</t>
  </si>
  <si>
    <t>W TYM:                                           A) ROZBUDOWA HYDROFORNI</t>
  </si>
  <si>
    <t>MODERNIZACJA CHODNIKÓW W  ODRZYWOLE PRZY DRODZE NR 48</t>
  </si>
  <si>
    <t>0.10</t>
  </si>
  <si>
    <t>ZAKUP KOMPUTERA DO PSP W ODRZYWOLE</t>
  </si>
  <si>
    <t>15.11.2006</t>
  </si>
  <si>
    <t>DOTACJA DLA PARAFI RZYMSKO-KATOLICKIEJ W ODRZYWOLE - BUDOWA OŚWIETLENIA ZEWNĘTRZNEGO PRZY KOŚCIELE</t>
  </si>
  <si>
    <t>(12</t>
  </si>
  <si>
    <t>12 - dotacja z Urzędu Marszałkowskiego</t>
  </si>
  <si>
    <t>PRZEBUDOWA NAWIERZCHNI DROGI POWIATOWEJ Nr. 34345  MYŚLAKOWICE -MYŚLAKOWICE KOL</t>
  </si>
  <si>
    <t>30.12.2006</t>
  </si>
  <si>
    <t>ZAKUP KOMPUTERA DO PUBLICZNEGO GIMNAZJUM W ODRZYWOKE - ŚWIETLICA</t>
  </si>
  <si>
    <t>ZAKUP KOMPUTERA DO GOPS W ODRZYWOLE</t>
  </si>
  <si>
    <t>RAZEM  DZ.  852</t>
  </si>
  <si>
    <t>Zmiana Nr.8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</si>
</sst>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8"/>
      <name val="Arial"/>
      <family val="0"/>
    </font>
    <font>
      <sz val="8"/>
      <color indexed="12"/>
      <name val="Arial"/>
      <family val="0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" fontId="2" fillId="2" borderId="1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" fontId="2" fillId="5" borderId="7" xfId="0" applyNumberFormat="1" applyFont="1" applyFill="1" applyBorder="1" applyAlignment="1">
      <alignment horizontal="center" wrapText="1"/>
    </xf>
    <xf numFmtId="4" fontId="2" fillId="2" borderId="8" xfId="0" applyNumberFormat="1" applyFont="1" applyFill="1" applyBorder="1" applyAlignment="1">
      <alignment horizontal="right" wrapText="1"/>
    </xf>
    <xf numFmtId="4" fontId="2" fillId="0" borderId="9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5" borderId="11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 wrapText="1"/>
    </xf>
    <xf numFmtId="4" fontId="2" fillId="0" borderId="14" xfId="0" applyNumberFormat="1" applyFont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2" fillId="0" borderId="16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 wrapText="1"/>
    </xf>
    <xf numFmtId="4" fontId="2" fillId="0" borderId="15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2" fillId="0" borderId="20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center" wrapText="1"/>
    </xf>
    <xf numFmtId="4" fontId="2" fillId="0" borderId="21" xfId="0" applyNumberFormat="1" applyFont="1" applyBorder="1" applyAlignment="1">
      <alignment horizontal="right" wrapText="1"/>
    </xf>
    <xf numFmtId="4" fontId="2" fillId="0" borderId="22" xfId="0" applyNumberFormat="1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0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4" fontId="8" fillId="5" borderId="18" xfId="0" applyNumberFormat="1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5" borderId="6" xfId="0" applyNumberFormat="1" applyFont="1" applyFill="1" applyBorder="1" applyAlignment="1">
      <alignment horizontal="center" wrapText="1"/>
    </xf>
    <xf numFmtId="0" fontId="2" fillId="0" borderId="7" xfId="0" applyFont="1" applyBorder="1" applyAlignment="1">
      <alignment horizontal="left" wrapText="1"/>
    </xf>
    <xf numFmtId="4" fontId="2" fillId="5" borderId="18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right" wrapText="1"/>
    </xf>
    <xf numFmtId="0" fontId="2" fillId="0" borderId="16" xfId="0" applyFont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4" fontId="2" fillId="0" borderId="19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4" fontId="2" fillId="2" borderId="25" xfId="0" applyNumberFormat="1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26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right" wrapText="1"/>
    </xf>
    <xf numFmtId="4" fontId="2" fillId="2" borderId="9" xfId="0" applyNumberFormat="1" applyFont="1" applyFill="1" applyBorder="1" applyAlignment="1">
      <alignment horizontal="center" wrapText="1"/>
    </xf>
    <xf numFmtId="4" fontId="2" fillId="0" borderId="9" xfId="0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4" fontId="2" fillId="2" borderId="12" xfId="0" applyNumberFormat="1" applyFont="1" applyFill="1" applyBorder="1" applyAlignment="1">
      <alignment horizontal="right" wrapText="1"/>
    </xf>
    <xf numFmtId="4" fontId="2" fillId="2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/>
    </xf>
    <xf numFmtId="4" fontId="2" fillId="5" borderId="18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center" wrapText="1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15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9" fillId="0" borderId="27" xfId="0" applyFont="1" applyBorder="1" applyAlignment="1">
      <alignment horizontal="left" wrapText="1"/>
    </xf>
    <xf numFmtId="0" fontId="2" fillId="0" borderId="27" xfId="0" applyFont="1" applyBorder="1" applyAlignment="1">
      <alignment horizontal="center" wrapText="1"/>
    </xf>
    <xf numFmtId="4" fontId="2" fillId="5" borderId="27" xfId="0" applyNumberFormat="1" applyFont="1" applyFill="1" applyBorder="1" applyAlignment="1">
      <alignment horizontal="center" wrapText="1"/>
    </xf>
    <xf numFmtId="4" fontId="2" fillId="2" borderId="28" xfId="0" applyNumberFormat="1" applyFont="1" applyFill="1" applyBorder="1" applyAlignment="1">
      <alignment horizontal="right" wrapText="1"/>
    </xf>
    <xf numFmtId="4" fontId="2" fillId="2" borderId="29" xfId="0" applyNumberFormat="1" applyFont="1" applyFill="1" applyBorder="1" applyAlignment="1">
      <alignment horizontal="center" wrapText="1"/>
    </xf>
    <xf numFmtId="4" fontId="2" fillId="0" borderId="28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right" wrapText="1"/>
    </xf>
    <xf numFmtId="4" fontId="2" fillId="0" borderId="29" xfId="0" applyNumberFormat="1" applyFont="1" applyBorder="1" applyAlignment="1">
      <alignment horizontal="center" wrapText="1"/>
    </xf>
    <xf numFmtId="4" fontId="2" fillId="0" borderId="30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/>
    </xf>
    <xf numFmtId="4" fontId="2" fillId="0" borderId="31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left" wrapText="1"/>
    </xf>
    <xf numFmtId="4" fontId="2" fillId="0" borderId="25" xfId="0" applyNumberFormat="1" applyFont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4" fontId="2" fillId="0" borderId="13" xfId="0" applyNumberFormat="1" applyFont="1" applyBorder="1" applyAlignment="1">
      <alignment horizontal="left" wrapText="1"/>
    </xf>
    <xf numFmtId="4" fontId="2" fillId="0" borderId="16" xfId="0" applyNumberFormat="1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4" fontId="8" fillId="5" borderId="18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left" vertical="top" wrapText="1"/>
    </xf>
    <xf numFmtId="4" fontId="2" fillId="2" borderId="21" xfId="0" applyNumberFormat="1" applyFont="1" applyFill="1" applyBorder="1" applyAlignment="1">
      <alignment horizontal="center" wrapText="1"/>
    </xf>
    <xf numFmtId="4" fontId="8" fillId="2" borderId="19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20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5" borderId="22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left" wrapText="1"/>
    </xf>
    <xf numFmtId="0" fontId="9" fillId="0" borderId="18" xfId="0" applyNumberFormat="1" applyFont="1" applyBorder="1" applyAlignment="1">
      <alignment wrapText="1"/>
    </xf>
    <xf numFmtId="0" fontId="2" fillId="0" borderId="18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9" fillId="0" borderId="9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left" wrapText="1"/>
    </xf>
    <xf numFmtId="4" fontId="8" fillId="0" borderId="26" xfId="0" applyNumberFormat="1" applyFont="1" applyFill="1" applyBorder="1" applyAlignment="1">
      <alignment horizontal="center" wrapText="1"/>
    </xf>
    <xf numFmtId="0" fontId="9" fillId="0" borderId="18" xfId="0" applyFont="1" applyBorder="1" applyAlignment="1">
      <alignment horizontal="left" wrapText="1"/>
    </xf>
    <xf numFmtId="0" fontId="8" fillId="0" borderId="19" xfId="0" applyFont="1" applyBorder="1" applyAlignment="1">
      <alignment horizontal="center" wrapText="1"/>
    </xf>
    <xf numFmtId="4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wrapText="1"/>
    </xf>
    <xf numFmtId="4" fontId="2" fillId="0" borderId="22" xfId="0" applyNumberFormat="1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0" xfId="0" applyNumberFormat="1" applyFont="1" applyBorder="1" applyAlignment="1">
      <alignment wrapText="1"/>
    </xf>
    <xf numFmtId="4" fontId="8" fillId="5" borderId="22" xfId="0" applyNumberFormat="1" applyFont="1" applyFill="1" applyBorder="1" applyAlignment="1">
      <alignment horizontal="center" wrapText="1"/>
    </xf>
    <xf numFmtId="0" fontId="8" fillId="6" borderId="36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center" wrapText="1"/>
    </xf>
    <xf numFmtId="0" fontId="8" fillId="6" borderId="37" xfId="0" applyFont="1" applyFill="1" applyBorder="1" applyAlignment="1">
      <alignment horizontal="left" wrapText="1"/>
    </xf>
    <xf numFmtId="0" fontId="2" fillId="6" borderId="38" xfId="0" applyFont="1" applyFill="1" applyBorder="1" applyAlignment="1">
      <alignment horizontal="center" wrapText="1"/>
    </xf>
    <xf numFmtId="0" fontId="8" fillId="6" borderId="39" xfId="0" applyFont="1" applyFill="1" applyBorder="1" applyAlignment="1">
      <alignment horizontal="center" wrapText="1"/>
    </xf>
    <xf numFmtId="4" fontId="8" fillId="6" borderId="36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9" fillId="0" borderId="18" xfId="0" applyFont="1" applyBorder="1" applyAlignment="1">
      <alignment horizontal="left" vertical="top" wrapText="1"/>
    </xf>
    <xf numFmtId="4" fontId="8" fillId="5" borderId="40" xfId="0" applyNumberFormat="1" applyFont="1" applyFill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9" fontId="2" fillId="0" borderId="0" xfId="19" applyFont="1" applyBorder="1" applyAlignment="1">
      <alignment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0" fillId="0" borderId="16" xfId="0" applyFont="1" applyBorder="1" applyAlignment="1">
      <alignment/>
    </xf>
    <xf numFmtId="0" fontId="2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7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25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2" fillId="2" borderId="19" xfId="0" applyNumberFormat="1" applyFont="1" applyFill="1" applyBorder="1" applyAlignment="1">
      <alignment horizontal="center" wrapText="1"/>
    </xf>
    <xf numFmtId="4" fontId="8" fillId="0" borderId="22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center" wrapText="1"/>
    </xf>
    <xf numFmtId="4" fontId="2" fillId="2" borderId="13" xfId="0" applyNumberFormat="1" applyFont="1" applyFill="1" applyBorder="1" applyAlignment="1">
      <alignment horizontal="right" wrapText="1"/>
    </xf>
    <xf numFmtId="0" fontId="8" fillId="0" borderId="20" xfId="0" applyFont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4" fontId="2" fillId="0" borderId="21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 wrapText="1"/>
    </xf>
    <xf numFmtId="4" fontId="8" fillId="2" borderId="21" xfId="0" applyNumberFormat="1" applyFont="1" applyFill="1" applyBorder="1" applyAlignment="1">
      <alignment horizontal="center" wrapText="1"/>
    </xf>
    <xf numFmtId="4" fontId="8" fillId="2" borderId="19" xfId="0" applyNumberFormat="1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9" fillId="0" borderId="6" xfId="0" applyFont="1" applyBorder="1" applyAlignment="1">
      <alignment horizontal="left" vertical="top" wrapText="1"/>
    </xf>
    <xf numFmtId="0" fontId="2" fillId="3" borderId="43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4" fontId="2" fillId="5" borderId="21" xfId="0" applyNumberFormat="1" applyFont="1" applyFill="1" applyBorder="1" applyAlignment="1">
      <alignment horizontal="center" wrapText="1"/>
    </xf>
    <xf numFmtId="4" fontId="2" fillId="5" borderId="19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42" xfId="0" applyFont="1" applyFill="1" applyBorder="1" applyAlignment="1">
      <alignment horizontal="center" wrapText="1"/>
    </xf>
    <xf numFmtId="4" fontId="8" fillId="0" borderId="21" xfId="0" applyNumberFormat="1" applyFont="1" applyFill="1" applyBorder="1" applyAlignment="1">
      <alignment horizontal="center" wrapText="1"/>
    </xf>
    <xf numFmtId="4" fontId="8" fillId="0" borderId="22" xfId="0" applyNumberFormat="1" applyFont="1" applyFill="1" applyBorder="1" applyAlignment="1">
      <alignment horizontal="center" wrapText="1"/>
    </xf>
    <xf numFmtId="0" fontId="9" fillId="0" borderId="6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4" fontId="8" fillId="0" borderId="20" xfId="0" applyNumberFormat="1" applyFont="1" applyFill="1" applyBorder="1" applyAlignment="1">
      <alignment horizontal="center" wrapText="1"/>
    </xf>
    <xf numFmtId="4" fontId="8" fillId="5" borderId="20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center" wrapText="1"/>
    </xf>
    <xf numFmtId="4" fontId="2" fillId="2" borderId="19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19" xfId="0" applyNumberFormat="1" applyFont="1" applyFill="1" applyBorder="1" applyAlignment="1">
      <alignment horizontal="center" wrapText="1"/>
    </xf>
    <xf numFmtId="4" fontId="8" fillId="5" borderId="21" xfId="0" applyNumberFormat="1" applyFont="1" applyFill="1" applyBorder="1" applyAlignment="1">
      <alignment horizontal="center" wrapText="1"/>
    </xf>
    <xf numFmtId="4" fontId="8" fillId="5" borderId="22" xfId="0" applyNumberFormat="1" applyFont="1" applyFill="1" applyBorder="1" applyAlignment="1">
      <alignment horizontal="center" wrapText="1"/>
    </xf>
    <xf numFmtId="4" fontId="2" fillId="2" borderId="16" xfId="0" applyNumberFormat="1" applyFont="1" applyFill="1" applyBorder="1" applyAlignment="1">
      <alignment horizontal="center" wrapText="1"/>
    </xf>
    <xf numFmtId="4" fontId="2" fillId="2" borderId="15" xfId="0" applyNumberFormat="1" applyFont="1" applyFill="1" applyBorder="1" applyAlignment="1">
      <alignment horizontal="center" wrapText="1"/>
    </xf>
    <xf numFmtId="4" fontId="8" fillId="6" borderId="45" xfId="0" applyNumberFormat="1" applyFont="1" applyFill="1" applyBorder="1" applyAlignment="1">
      <alignment horizontal="center" wrapText="1"/>
    </xf>
    <xf numFmtId="4" fontId="8" fillId="6" borderId="46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1"/>
  <sheetViews>
    <sheetView tabSelected="1" zoomScale="85" zoomScaleNormal="85" workbookViewId="0" topLeftCell="A1">
      <selection activeCell="I26" sqref="I26"/>
    </sheetView>
  </sheetViews>
  <sheetFormatPr defaultColWidth="9.140625" defaultRowHeight="12.75"/>
  <cols>
    <col min="1" max="1" width="3.00390625" style="1" customWidth="1"/>
    <col min="2" max="2" width="4.57421875" style="1" customWidth="1"/>
    <col min="3" max="3" width="5.7109375" style="1" customWidth="1"/>
    <col min="4" max="4" width="23.140625" style="1" customWidth="1"/>
    <col min="5" max="5" width="13.57421875" style="1" hidden="1" customWidth="1"/>
    <col min="6" max="6" width="8.7109375" style="1" customWidth="1"/>
    <col min="7" max="7" width="12.140625" style="1" customWidth="1"/>
    <col min="8" max="8" width="10.00390625" style="1" customWidth="1"/>
    <col min="9" max="9" width="0.85546875" style="1" customWidth="1"/>
    <col min="10" max="10" width="10.00390625" style="1" customWidth="1"/>
    <col min="11" max="11" width="1.28515625" style="1" customWidth="1"/>
    <col min="12" max="12" width="9.421875" style="1" customWidth="1"/>
    <col min="13" max="13" width="3.421875" style="1" customWidth="1"/>
    <col min="14" max="14" width="9.8515625" style="1" customWidth="1"/>
    <col min="15" max="15" width="3.28125" style="1" customWidth="1"/>
    <col min="16" max="16" width="9.28125" style="1" customWidth="1"/>
    <col min="17" max="17" width="4.140625" style="1" customWidth="1"/>
    <col min="18" max="18" width="10.7109375" style="1" customWidth="1"/>
    <col min="19" max="19" width="1.421875" style="1" customWidth="1"/>
    <col min="20" max="20" width="10.57421875" style="1" customWidth="1"/>
    <col min="21" max="21" width="3.140625" style="1" customWidth="1"/>
    <col min="22" max="16384" width="9.140625" style="1" customWidth="1"/>
  </cols>
  <sheetData>
    <row r="2" spans="2:16" ht="12.75">
      <c r="B2" s="2"/>
      <c r="P2" s="1" t="s">
        <v>106</v>
      </c>
    </row>
    <row r="3" spans="2:16" ht="12.75">
      <c r="B3" s="2"/>
      <c r="P3" s="1" t="s">
        <v>30</v>
      </c>
    </row>
    <row r="4" spans="2:16" ht="12.75">
      <c r="B4" s="2"/>
      <c r="P4" s="1" t="s">
        <v>63</v>
      </c>
    </row>
    <row r="5" spans="2:16" ht="13.5" customHeight="1">
      <c r="B5" s="2"/>
      <c r="H5" s="3"/>
      <c r="I5" s="4"/>
      <c r="J5" s="4"/>
      <c r="K5" s="4"/>
      <c r="L5" s="4"/>
      <c r="M5" s="4"/>
      <c r="N5" s="4"/>
      <c r="O5" s="4"/>
      <c r="P5" s="1" t="s">
        <v>8</v>
      </c>
    </row>
    <row r="6" spans="1:18" ht="15">
      <c r="A6" s="5"/>
      <c r="B6" s="11" t="s">
        <v>31</v>
      </c>
      <c r="C6" s="12"/>
      <c r="D6" s="12"/>
      <c r="E6" s="6"/>
      <c r="P6" s="3" t="s">
        <v>62</v>
      </c>
      <c r="Q6" s="4"/>
      <c r="R6" s="4"/>
    </row>
    <row r="7" spans="1:7" ht="15">
      <c r="A7" s="6"/>
      <c r="B7" s="11" t="s">
        <v>0</v>
      </c>
      <c r="C7" s="13"/>
      <c r="D7" s="14"/>
      <c r="E7" s="7"/>
      <c r="F7" s="8"/>
      <c r="G7" s="8"/>
    </row>
    <row r="8" ht="11.25" customHeight="1" thickBot="1"/>
    <row r="9" spans="1:21" ht="21" customHeight="1" thickBot="1">
      <c r="A9" s="193" t="s">
        <v>1</v>
      </c>
      <c r="B9" s="193" t="s">
        <v>2</v>
      </c>
      <c r="C9" s="196" t="s">
        <v>19</v>
      </c>
      <c r="D9" s="193" t="s">
        <v>3</v>
      </c>
      <c r="E9" s="193" t="s">
        <v>4</v>
      </c>
      <c r="F9" s="196" t="s">
        <v>5</v>
      </c>
      <c r="G9" s="196" t="s">
        <v>32</v>
      </c>
      <c r="H9" s="199" t="s">
        <v>11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1"/>
    </row>
    <row r="10" spans="1:21" ht="13.5" thickBot="1">
      <c r="A10" s="194"/>
      <c r="B10" s="194"/>
      <c r="C10" s="197"/>
      <c r="D10" s="194"/>
      <c r="E10" s="194"/>
      <c r="F10" s="197"/>
      <c r="G10" s="197"/>
      <c r="H10" s="17">
        <v>2006</v>
      </c>
      <c r="I10" s="18"/>
      <c r="J10" s="18"/>
      <c r="K10" s="18"/>
      <c r="L10" s="18"/>
      <c r="M10" s="18"/>
      <c r="N10" s="18"/>
      <c r="O10" s="18"/>
      <c r="P10" s="18"/>
      <c r="Q10" s="18"/>
      <c r="R10" s="202">
        <v>2007</v>
      </c>
      <c r="S10" s="203"/>
      <c r="T10" s="203"/>
      <c r="U10" s="204"/>
    </row>
    <row r="11" spans="1:21" ht="45" customHeight="1" thickBot="1">
      <c r="A11" s="195"/>
      <c r="B11" s="195"/>
      <c r="C11" s="198"/>
      <c r="D11" s="195"/>
      <c r="E11" s="195"/>
      <c r="F11" s="198"/>
      <c r="G11" s="198"/>
      <c r="H11" s="205" t="s">
        <v>33</v>
      </c>
      <c r="I11" s="206"/>
      <c r="J11" s="205" t="s">
        <v>17</v>
      </c>
      <c r="K11" s="206"/>
      <c r="L11" s="78" t="s">
        <v>34</v>
      </c>
      <c r="M11" s="78"/>
      <c r="N11" s="205" t="s">
        <v>18</v>
      </c>
      <c r="O11" s="206"/>
      <c r="P11" s="205" t="s">
        <v>20</v>
      </c>
      <c r="Q11" s="206"/>
      <c r="R11" s="205" t="s">
        <v>6</v>
      </c>
      <c r="S11" s="206"/>
      <c r="T11" s="205" t="s">
        <v>7</v>
      </c>
      <c r="U11" s="206"/>
    </row>
    <row r="12" spans="1:21" ht="17.25" customHeight="1" thickBot="1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5</v>
      </c>
      <c r="G12" s="19">
        <v>6</v>
      </c>
      <c r="H12" s="210">
        <v>7</v>
      </c>
      <c r="I12" s="211"/>
      <c r="J12" s="210">
        <v>8</v>
      </c>
      <c r="K12" s="211"/>
      <c r="L12" s="79">
        <v>9</v>
      </c>
      <c r="M12" s="79"/>
      <c r="N12" s="210">
        <v>10</v>
      </c>
      <c r="O12" s="211"/>
      <c r="P12" s="210">
        <v>11</v>
      </c>
      <c r="Q12" s="211"/>
      <c r="R12" s="190">
        <v>12</v>
      </c>
      <c r="S12" s="191"/>
      <c r="T12" s="190">
        <v>13</v>
      </c>
      <c r="U12" s="191"/>
    </row>
    <row r="13" spans="1:21" ht="46.5" customHeight="1">
      <c r="A13" s="181">
        <v>1</v>
      </c>
      <c r="B13" s="81" t="s">
        <v>21</v>
      </c>
      <c r="C13" s="81" t="s">
        <v>22</v>
      </c>
      <c r="D13" s="80" t="s">
        <v>35</v>
      </c>
      <c r="E13" s="81" t="s">
        <v>9</v>
      </c>
      <c r="F13" s="81" t="s">
        <v>57</v>
      </c>
      <c r="G13" s="82">
        <v>295151</v>
      </c>
      <c r="H13" s="83">
        <v>295151</v>
      </c>
      <c r="I13" s="84">
        <v>35800</v>
      </c>
      <c r="J13" s="85">
        <v>35800</v>
      </c>
      <c r="K13" s="85"/>
      <c r="L13" s="86">
        <v>259351</v>
      </c>
      <c r="M13" s="87" t="s">
        <v>24</v>
      </c>
      <c r="N13" s="88"/>
      <c r="O13" s="85"/>
      <c r="P13" s="86"/>
      <c r="Q13" s="87"/>
      <c r="R13" s="86"/>
      <c r="S13" s="87"/>
      <c r="T13" s="89"/>
      <c r="U13" s="90"/>
    </row>
    <row r="14" spans="1:21" ht="33" customHeight="1">
      <c r="A14" s="58">
        <v>2</v>
      </c>
      <c r="B14" s="39" t="s">
        <v>95</v>
      </c>
      <c r="C14" s="39">
        <v>1010</v>
      </c>
      <c r="D14" s="93" t="s">
        <v>92</v>
      </c>
      <c r="E14" s="39"/>
      <c r="F14" s="39" t="s">
        <v>83</v>
      </c>
      <c r="G14" s="54">
        <f>SUM(G15:G16)</f>
        <v>130000</v>
      </c>
      <c r="H14" s="182">
        <f>SUM(H15:H16)</f>
        <v>74000</v>
      </c>
      <c r="I14" s="40">
        <f>SUM(I15:I16)</f>
        <v>0</v>
      </c>
      <c r="J14" s="179">
        <f>SUM(J15:J16)</f>
        <v>18070</v>
      </c>
      <c r="K14" s="180"/>
      <c r="L14" s="179"/>
      <c r="M14" s="180"/>
      <c r="N14" s="179"/>
      <c r="O14" s="180"/>
      <c r="P14" s="179">
        <f>SUM(P15:P16)</f>
        <v>56000</v>
      </c>
      <c r="Q14" s="180"/>
      <c r="R14" s="179"/>
      <c r="S14" s="180"/>
      <c r="T14" s="179"/>
      <c r="U14" s="140"/>
    </row>
    <row r="15" spans="1:21" ht="36" customHeight="1">
      <c r="A15" s="20"/>
      <c r="B15" s="22"/>
      <c r="C15" s="22"/>
      <c r="D15" s="91" t="s">
        <v>93</v>
      </c>
      <c r="E15" s="22"/>
      <c r="F15" s="22" t="s">
        <v>49</v>
      </c>
      <c r="G15" s="23">
        <f>SUM(H15,P15)</f>
        <v>60000</v>
      </c>
      <c r="H15" s="24">
        <f>SUM((J15,L15,N15))</f>
        <v>4000</v>
      </c>
      <c r="I15" s="61"/>
      <c r="J15" s="62">
        <v>4000</v>
      </c>
      <c r="K15" s="62"/>
      <c r="L15" s="63"/>
      <c r="M15" s="92"/>
      <c r="N15" s="63"/>
      <c r="O15" s="62"/>
      <c r="P15" s="63">
        <v>56000</v>
      </c>
      <c r="Q15" s="62"/>
      <c r="R15" s="26"/>
      <c r="S15" s="62"/>
      <c r="T15" s="63"/>
      <c r="U15" s="64"/>
    </row>
    <row r="16" spans="1:21" ht="39" customHeight="1">
      <c r="A16" s="27"/>
      <c r="B16" s="22"/>
      <c r="C16" s="22"/>
      <c r="D16" s="91" t="s">
        <v>36</v>
      </c>
      <c r="E16" s="22"/>
      <c r="F16" s="22" t="s">
        <v>39</v>
      </c>
      <c r="G16" s="23">
        <f>SUM(H16,P16)</f>
        <v>70000</v>
      </c>
      <c r="H16" s="24">
        <f>SUM((J16,L16,N16))</f>
        <v>70000</v>
      </c>
      <c r="I16" s="61"/>
      <c r="J16" s="62">
        <v>14070</v>
      </c>
      <c r="K16" s="62"/>
      <c r="L16" s="63">
        <v>55930</v>
      </c>
      <c r="M16" s="92" t="s">
        <v>24</v>
      </c>
      <c r="N16" s="63"/>
      <c r="O16" s="62"/>
      <c r="P16" s="63"/>
      <c r="Q16" s="62"/>
      <c r="R16" s="26"/>
      <c r="S16" s="62"/>
      <c r="T16" s="63"/>
      <c r="U16" s="64"/>
    </row>
    <row r="17" spans="1:21" ht="60.75" customHeight="1">
      <c r="A17" s="58">
        <v>3</v>
      </c>
      <c r="B17" s="39" t="s">
        <v>21</v>
      </c>
      <c r="C17" s="39" t="s">
        <v>22</v>
      </c>
      <c r="D17" s="93" t="s">
        <v>16</v>
      </c>
      <c r="E17" s="39" t="s">
        <v>9</v>
      </c>
      <c r="F17" s="39" t="s">
        <v>88</v>
      </c>
      <c r="G17" s="54">
        <f>SUM(H17,R17,T17)</f>
        <v>123000</v>
      </c>
      <c r="H17" s="55">
        <f>SUM(J17,L17,N17)</f>
        <v>123000</v>
      </c>
      <c r="I17" s="40"/>
      <c r="J17" s="41">
        <v>66549</v>
      </c>
      <c r="K17" s="41"/>
      <c r="L17" s="42">
        <v>56451</v>
      </c>
      <c r="M17" s="59" t="s">
        <v>25</v>
      </c>
      <c r="N17" s="42"/>
      <c r="O17" s="41"/>
      <c r="P17" s="43"/>
      <c r="Q17" s="41"/>
      <c r="R17" s="43"/>
      <c r="S17" s="41"/>
      <c r="T17" s="43"/>
      <c r="U17" s="44"/>
    </row>
    <row r="18" spans="1:21" ht="36.75" customHeight="1">
      <c r="A18" s="51">
        <v>4</v>
      </c>
      <c r="B18" s="39" t="s">
        <v>95</v>
      </c>
      <c r="C18" s="39" t="s">
        <v>22</v>
      </c>
      <c r="D18" s="94" t="s">
        <v>38</v>
      </c>
      <c r="E18" s="21"/>
      <c r="F18" s="21" t="s">
        <v>89</v>
      </c>
      <c r="G18" s="54">
        <f>SUM(R18,T18)</f>
        <v>5080000</v>
      </c>
      <c r="H18" s="55"/>
      <c r="I18" s="34"/>
      <c r="J18" s="25"/>
      <c r="K18" s="25"/>
      <c r="L18" s="35"/>
      <c r="M18" s="37"/>
      <c r="N18" s="35"/>
      <c r="O18" s="25"/>
      <c r="P18" s="36"/>
      <c r="Q18" s="25"/>
      <c r="R18" s="36">
        <v>980000</v>
      </c>
      <c r="S18" s="25"/>
      <c r="T18" s="36">
        <v>4100000</v>
      </c>
      <c r="U18" s="38"/>
    </row>
    <row r="19" spans="1:21" ht="24.75" customHeight="1">
      <c r="A19" s="51">
        <v>5</v>
      </c>
      <c r="B19" s="21" t="s">
        <v>21</v>
      </c>
      <c r="C19" s="21" t="s">
        <v>22</v>
      </c>
      <c r="D19" s="192" t="s">
        <v>81</v>
      </c>
      <c r="E19" s="21"/>
      <c r="F19" s="21" t="s">
        <v>91</v>
      </c>
      <c r="G19" s="52">
        <f>SUM(H19,P19,R19,T19)</f>
        <v>770000</v>
      </c>
      <c r="H19" s="57">
        <f>SUM(J19,N19)</f>
        <v>13000</v>
      </c>
      <c r="I19" s="34"/>
      <c r="J19" s="25">
        <v>13000</v>
      </c>
      <c r="K19" s="25"/>
      <c r="L19" s="35"/>
      <c r="M19" s="37"/>
      <c r="N19" s="35"/>
      <c r="O19" s="25"/>
      <c r="P19" s="36"/>
      <c r="Q19" s="25"/>
      <c r="R19" s="35">
        <v>307000</v>
      </c>
      <c r="S19" s="25"/>
      <c r="T19" s="36">
        <v>450000</v>
      </c>
      <c r="U19" s="64" t="s">
        <v>40</v>
      </c>
    </row>
    <row r="20" spans="1:21" ht="31.5" customHeight="1">
      <c r="A20" s="20"/>
      <c r="B20" s="22"/>
      <c r="C20" s="28"/>
      <c r="D20" s="209"/>
      <c r="E20" s="28"/>
      <c r="F20" s="22"/>
      <c r="G20" s="29"/>
      <c r="H20" s="24"/>
      <c r="I20" s="16"/>
      <c r="J20" s="30"/>
      <c r="K20" s="30"/>
      <c r="L20" s="31"/>
      <c r="M20" s="60"/>
      <c r="N20" s="96"/>
      <c r="O20" s="30"/>
      <c r="P20" s="32"/>
      <c r="Q20" s="30"/>
      <c r="R20" s="32"/>
      <c r="S20" s="30"/>
      <c r="T20" s="32"/>
      <c r="U20" s="33"/>
    </row>
    <row r="21" spans="1:21" s="10" customFormat="1" ht="21.75" customHeight="1">
      <c r="A21" s="45"/>
      <c r="B21" s="46"/>
      <c r="C21" s="47" t="s">
        <v>23</v>
      </c>
      <c r="D21" s="48"/>
      <c r="E21" s="49"/>
      <c r="F21" s="49"/>
      <c r="G21" s="50">
        <f>SUM(G13,G14,G17,G18,G19)</f>
        <v>6398151</v>
      </c>
      <c r="H21" s="155">
        <f aca="true" t="shared" si="0" ref="H21:T21">SUM(H13,H14,H17,H18,H19)</f>
        <v>505151</v>
      </c>
      <c r="I21" s="156">
        <f t="shared" si="0"/>
        <v>35800</v>
      </c>
      <c r="J21" s="155">
        <f t="shared" si="0"/>
        <v>133419</v>
      </c>
      <c r="K21" s="156">
        <f t="shared" si="0"/>
        <v>0</v>
      </c>
      <c r="L21" s="155">
        <f>SUM(L13,L14,L16,L17,L18,L19)</f>
        <v>371732</v>
      </c>
      <c r="M21" s="156"/>
      <c r="N21" s="155">
        <f t="shared" si="0"/>
        <v>0</v>
      </c>
      <c r="O21" s="156"/>
      <c r="P21" s="155">
        <f t="shared" si="0"/>
        <v>56000</v>
      </c>
      <c r="Q21" s="156"/>
      <c r="R21" s="155">
        <f t="shared" si="0"/>
        <v>1287000</v>
      </c>
      <c r="S21" s="156">
        <f t="shared" si="0"/>
        <v>0</v>
      </c>
      <c r="T21" s="155">
        <f t="shared" si="0"/>
        <v>4550000</v>
      </c>
      <c r="U21" s="178"/>
    </row>
    <row r="22" spans="1:21" ht="52.5" customHeight="1">
      <c r="A22" s="58">
        <v>6</v>
      </c>
      <c r="B22" s="39">
        <v>600</v>
      </c>
      <c r="C22" s="39">
        <v>60011</v>
      </c>
      <c r="D22" s="93" t="s">
        <v>94</v>
      </c>
      <c r="E22" s="39" t="s">
        <v>9</v>
      </c>
      <c r="F22" s="21" t="s">
        <v>39</v>
      </c>
      <c r="G22" s="54">
        <f>SUM(H22,P22,R22,T22)</f>
        <v>88300</v>
      </c>
      <c r="H22" s="55">
        <f>SUM(J22:N22)</f>
        <v>88300</v>
      </c>
      <c r="I22" s="40"/>
      <c r="J22" s="42">
        <v>10300</v>
      </c>
      <c r="K22" s="41"/>
      <c r="L22" s="42"/>
      <c r="M22" s="41"/>
      <c r="N22" s="42">
        <v>78000</v>
      </c>
      <c r="O22" s="59" t="s">
        <v>26</v>
      </c>
      <c r="P22" s="43"/>
      <c r="Q22" s="41"/>
      <c r="R22" s="43"/>
      <c r="S22" s="41"/>
      <c r="T22" s="43"/>
      <c r="U22" s="44"/>
    </row>
    <row r="23" spans="1:21" ht="63" customHeight="1">
      <c r="A23" s="58">
        <v>7</v>
      </c>
      <c r="B23" s="39">
        <v>600</v>
      </c>
      <c r="C23" s="39">
        <v>60016</v>
      </c>
      <c r="D23" s="151" t="s">
        <v>77</v>
      </c>
      <c r="E23" s="39"/>
      <c r="F23" s="39" t="s">
        <v>39</v>
      </c>
      <c r="G23" s="54">
        <v>560500</v>
      </c>
      <c r="H23" s="55">
        <v>560500</v>
      </c>
      <c r="I23" s="40"/>
      <c r="J23" s="41"/>
      <c r="K23" s="41"/>
      <c r="L23" s="42"/>
      <c r="M23" s="41"/>
      <c r="N23" s="42">
        <v>560500</v>
      </c>
      <c r="O23" s="41" t="s">
        <v>26</v>
      </c>
      <c r="P23" s="43"/>
      <c r="Q23" s="41"/>
      <c r="R23" s="43"/>
      <c r="S23" s="41"/>
      <c r="T23" s="43"/>
      <c r="U23" s="44"/>
    </row>
    <row r="24" spans="1:21" ht="37.5" customHeight="1">
      <c r="A24" s="20">
        <v>8</v>
      </c>
      <c r="B24" s="21">
        <v>600</v>
      </c>
      <c r="C24" s="22">
        <v>60016</v>
      </c>
      <c r="D24" s="95" t="s">
        <v>72</v>
      </c>
      <c r="E24" s="21" t="s">
        <v>10</v>
      </c>
      <c r="F24" s="21" t="s">
        <v>39</v>
      </c>
      <c r="G24" s="52">
        <f>SUM(G25:G30)</f>
        <v>1772300</v>
      </c>
      <c r="H24" s="207">
        <f>SUM(H25:H30)</f>
        <v>1090800</v>
      </c>
      <c r="I24" s="208"/>
      <c r="J24" s="186">
        <f>SUM(J25:J30)</f>
        <v>211800</v>
      </c>
      <c r="K24" s="187"/>
      <c r="L24" s="35">
        <f>SUM(L25:L30)</f>
        <v>310000</v>
      </c>
      <c r="M24" s="37"/>
      <c r="N24" s="35">
        <f>SUM(N25:N30)</f>
        <v>569000</v>
      </c>
      <c r="O24" s="25" t="s">
        <v>26</v>
      </c>
      <c r="P24" s="36"/>
      <c r="Q24" s="25"/>
      <c r="R24" s="36">
        <f>SUM(R25:R30)</f>
        <v>681500</v>
      </c>
      <c r="S24" s="25"/>
      <c r="T24" s="36"/>
      <c r="U24" s="38"/>
    </row>
    <row r="25" spans="1:21" s="10" customFormat="1" ht="29.25" customHeight="1">
      <c r="A25" s="51"/>
      <c r="B25" s="21"/>
      <c r="C25" s="56"/>
      <c r="D25" s="95" t="s">
        <v>42</v>
      </c>
      <c r="E25" s="21"/>
      <c r="F25" s="21" t="s">
        <v>49</v>
      </c>
      <c r="G25" s="52">
        <f aca="true" t="shared" si="1" ref="G25:G31">SUM(H25,P25,R25,T25)</f>
        <v>316000</v>
      </c>
      <c r="H25" s="57">
        <f aca="true" t="shared" si="2" ref="H25:H30">SUM(J25,N25)</f>
        <v>16000</v>
      </c>
      <c r="I25" s="34"/>
      <c r="J25" s="25">
        <v>16000</v>
      </c>
      <c r="K25" s="25"/>
      <c r="L25" s="35"/>
      <c r="M25" s="37"/>
      <c r="N25" s="35"/>
      <c r="O25" s="25"/>
      <c r="P25" s="36"/>
      <c r="Q25" s="25"/>
      <c r="R25" s="36">
        <v>300000</v>
      </c>
      <c r="S25" s="25"/>
      <c r="T25" s="36"/>
      <c r="U25" s="38"/>
    </row>
    <row r="26" spans="1:21" s="10" customFormat="1" ht="28.5" customHeight="1">
      <c r="A26" s="51"/>
      <c r="B26" s="21"/>
      <c r="C26" s="56"/>
      <c r="D26" s="95" t="s">
        <v>43</v>
      </c>
      <c r="E26" s="21"/>
      <c r="F26" s="21" t="s">
        <v>39</v>
      </c>
      <c r="G26" s="52">
        <f t="shared" si="1"/>
        <v>451300</v>
      </c>
      <c r="H26" s="57">
        <f>SUM(J26:N26)</f>
        <v>301300</v>
      </c>
      <c r="I26" s="34"/>
      <c r="J26" s="25">
        <v>51300</v>
      </c>
      <c r="K26" s="25"/>
      <c r="L26" s="35">
        <v>250000</v>
      </c>
      <c r="M26" s="37" t="s">
        <v>24</v>
      </c>
      <c r="N26" s="35"/>
      <c r="O26" s="25"/>
      <c r="P26" s="36"/>
      <c r="Q26" s="25"/>
      <c r="R26" s="36">
        <v>150000</v>
      </c>
      <c r="S26" s="25"/>
      <c r="T26" s="97"/>
      <c r="U26" s="38"/>
    </row>
    <row r="27" spans="1:21" s="10" customFormat="1" ht="26.25" customHeight="1">
      <c r="A27" s="51"/>
      <c r="B27" s="21"/>
      <c r="C27" s="56"/>
      <c r="D27" s="95" t="s">
        <v>44</v>
      </c>
      <c r="E27" s="21"/>
      <c r="F27" s="21" t="s">
        <v>39</v>
      </c>
      <c r="G27" s="52">
        <f t="shared" si="1"/>
        <v>237000</v>
      </c>
      <c r="H27" s="57">
        <f>SUM(J27:N27)</f>
        <v>237000</v>
      </c>
      <c r="I27" s="34"/>
      <c r="J27" s="25">
        <v>17000</v>
      </c>
      <c r="K27" s="25"/>
      <c r="L27" s="35">
        <v>60000</v>
      </c>
      <c r="M27" s="37" t="s">
        <v>27</v>
      </c>
      <c r="N27" s="35">
        <v>160000</v>
      </c>
      <c r="O27" s="25" t="s">
        <v>26</v>
      </c>
      <c r="P27" s="36"/>
      <c r="Q27" s="25"/>
      <c r="R27" s="36"/>
      <c r="S27" s="25"/>
      <c r="T27" s="97"/>
      <c r="U27" s="38"/>
    </row>
    <row r="28" spans="1:21" ht="31.5" customHeight="1">
      <c r="A28" s="51"/>
      <c r="B28" s="21"/>
      <c r="C28" s="56"/>
      <c r="D28" s="95" t="s">
        <v>45</v>
      </c>
      <c r="E28" s="21"/>
      <c r="F28" s="21" t="s">
        <v>39</v>
      </c>
      <c r="G28" s="52">
        <f>SUM(H28,P28,R28,T28)</f>
        <v>276000</v>
      </c>
      <c r="H28" s="57">
        <f t="shared" si="2"/>
        <v>276000</v>
      </c>
      <c r="I28" s="34"/>
      <c r="J28" s="25">
        <v>18000</v>
      </c>
      <c r="K28" s="25"/>
      <c r="L28" s="35"/>
      <c r="M28" s="37"/>
      <c r="N28" s="35">
        <v>258000</v>
      </c>
      <c r="O28" s="25" t="s">
        <v>26</v>
      </c>
      <c r="P28" s="36"/>
      <c r="Q28" s="25"/>
      <c r="R28" s="36"/>
      <c r="S28" s="25"/>
      <c r="T28" s="97"/>
      <c r="U28" s="38"/>
    </row>
    <row r="29" spans="1:21" ht="27" customHeight="1">
      <c r="A29" s="51"/>
      <c r="B29" s="21"/>
      <c r="C29" s="56"/>
      <c r="D29" s="95" t="s">
        <v>46</v>
      </c>
      <c r="E29" s="21"/>
      <c r="F29" s="21" t="s">
        <v>39</v>
      </c>
      <c r="G29" s="52">
        <f t="shared" si="1"/>
        <v>242000</v>
      </c>
      <c r="H29" s="57">
        <f t="shared" si="2"/>
        <v>242000</v>
      </c>
      <c r="I29" s="34"/>
      <c r="J29" s="25">
        <v>91000</v>
      </c>
      <c r="K29" s="25"/>
      <c r="L29" s="35"/>
      <c r="M29" s="37"/>
      <c r="N29" s="35">
        <v>151000</v>
      </c>
      <c r="O29" s="25" t="s">
        <v>26</v>
      </c>
      <c r="P29" s="36"/>
      <c r="Q29" s="25"/>
      <c r="R29" s="36"/>
      <c r="S29" s="25"/>
      <c r="T29" s="97"/>
      <c r="U29" s="38"/>
    </row>
    <row r="30" spans="1:21" ht="24.75" customHeight="1">
      <c r="A30" s="51"/>
      <c r="B30" s="21"/>
      <c r="C30" s="56"/>
      <c r="D30" s="95" t="s">
        <v>47</v>
      </c>
      <c r="E30" s="21"/>
      <c r="F30" s="21" t="s">
        <v>49</v>
      </c>
      <c r="G30" s="52">
        <f t="shared" si="1"/>
        <v>250000</v>
      </c>
      <c r="H30" s="57">
        <f t="shared" si="2"/>
        <v>18500</v>
      </c>
      <c r="I30" s="34"/>
      <c r="J30" s="25">
        <v>18500</v>
      </c>
      <c r="K30" s="25"/>
      <c r="L30" s="35"/>
      <c r="M30" s="37"/>
      <c r="N30" s="35"/>
      <c r="O30" s="25"/>
      <c r="P30" s="36"/>
      <c r="Q30" s="25"/>
      <c r="R30" s="36">
        <v>231500</v>
      </c>
      <c r="S30" s="25"/>
      <c r="T30" s="97"/>
      <c r="U30" s="38"/>
    </row>
    <row r="31" spans="1:21" ht="36" customHeight="1">
      <c r="A31" s="51">
        <v>9</v>
      </c>
      <c r="B31" s="21">
        <v>600</v>
      </c>
      <c r="C31" s="56">
        <v>60016</v>
      </c>
      <c r="D31" s="95" t="s">
        <v>82</v>
      </c>
      <c r="E31" s="21"/>
      <c r="F31" s="21" t="s">
        <v>83</v>
      </c>
      <c r="G31" s="52">
        <f t="shared" si="1"/>
        <v>20000</v>
      </c>
      <c r="H31" s="57">
        <f>SUM(J31:N31)</f>
        <v>20000</v>
      </c>
      <c r="I31" s="34"/>
      <c r="J31" s="25"/>
      <c r="K31" s="25"/>
      <c r="L31" s="35"/>
      <c r="M31" s="37"/>
      <c r="N31" s="35">
        <v>20000</v>
      </c>
      <c r="O31" s="25" t="s">
        <v>26</v>
      </c>
      <c r="P31" s="36"/>
      <c r="Q31" s="25"/>
      <c r="R31" s="36"/>
      <c r="S31" s="25"/>
      <c r="T31" s="97"/>
      <c r="U31" s="38"/>
    </row>
    <row r="32" spans="1:21" ht="59.25" customHeight="1">
      <c r="A32" s="51">
        <v>10</v>
      </c>
      <c r="B32" s="21">
        <v>600</v>
      </c>
      <c r="C32" s="56">
        <v>60014</v>
      </c>
      <c r="D32" s="95" t="s">
        <v>101</v>
      </c>
      <c r="E32" s="21"/>
      <c r="F32" s="21" t="s">
        <v>102</v>
      </c>
      <c r="G32" s="52">
        <v>99400</v>
      </c>
      <c r="H32" s="57">
        <v>99400</v>
      </c>
      <c r="I32" s="34"/>
      <c r="J32" s="25"/>
      <c r="K32" s="25"/>
      <c r="L32" s="35"/>
      <c r="M32" s="25"/>
      <c r="N32" s="35">
        <v>99400</v>
      </c>
      <c r="O32" s="25" t="s">
        <v>26</v>
      </c>
      <c r="P32" s="36"/>
      <c r="Q32" s="25"/>
      <c r="R32" s="36"/>
      <c r="S32" s="25"/>
      <c r="T32" s="97"/>
      <c r="U32" s="38"/>
    </row>
    <row r="33" spans="1:21" ht="36" customHeight="1">
      <c r="A33" s="51">
        <v>11</v>
      </c>
      <c r="B33" s="21">
        <v>600</v>
      </c>
      <c r="C33" s="56">
        <v>60078</v>
      </c>
      <c r="D33" s="95" t="s">
        <v>82</v>
      </c>
      <c r="E33" s="21"/>
      <c r="F33" s="21" t="s">
        <v>83</v>
      </c>
      <c r="G33" s="52">
        <v>50000</v>
      </c>
      <c r="H33" s="57">
        <v>50000</v>
      </c>
      <c r="I33" s="34"/>
      <c r="J33" s="25"/>
      <c r="K33" s="25"/>
      <c r="L33" s="35">
        <v>50000</v>
      </c>
      <c r="M33" s="25" t="s">
        <v>84</v>
      </c>
      <c r="N33" s="35"/>
      <c r="O33" s="25"/>
      <c r="P33" s="36"/>
      <c r="Q33" s="25"/>
      <c r="R33" s="36"/>
      <c r="S33" s="25"/>
      <c r="T33" s="97"/>
      <c r="U33" s="38"/>
    </row>
    <row r="34" spans="1:21" ht="30" customHeight="1">
      <c r="A34" s="51">
        <v>12</v>
      </c>
      <c r="B34" s="21">
        <v>600</v>
      </c>
      <c r="C34" s="56">
        <v>60016</v>
      </c>
      <c r="D34" s="95" t="s">
        <v>73</v>
      </c>
      <c r="E34" s="21"/>
      <c r="F34" s="21" t="s">
        <v>37</v>
      </c>
      <c r="G34" s="52">
        <v>141000</v>
      </c>
      <c r="H34" s="57">
        <v>141000</v>
      </c>
      <c r="I34" s="34"/>
      <c r="J34" s="25">
        <v>141000</v>
      </c>
      <c r="K34" s="25"/>
      <c r="L34" s="35"/>
      <c r="M34" s="25"/>
      <c r="N34" s="35"/>
      <c r="O34" s="25"/>
      <c r="P34" s="36"/>
      <c r="Q34" s="25"/>
      <c r="R34" s="36"/>
      <c r="S34" s="25"/>
      <c r="T34" s="97"/>
      <c r="U34" s="38"/>
    </row>
    <row r="35" spans="1:21" ht="22.5" customHeight="1">
      <c r="A35" s="98"/>
      <c r="B35" s="99"/>
      <c r="C35" s="100" t="s">
        <v>13</v>
      </c>
      <c r="D35" s="101"/>
      <c r="E35" s="99"/>
      <c r="F35" s="99"/>
      <c r="G35" s="102">
        <f>SUM(G22:G24,G31,G32,G33,G34,)</f>
        <v>2731500</v>
      </c>
      <c r="H35" s="188">
        <f>SUM(H22:I24,H31,H32,H33,H34)</f>
        <v>2050000</v>
      </c>
      <c r="I35" s="189"/>
      <c r="J35" s="212">
        <f>SUM(J22:K24,J34)</f>
        <v>363100</v>
      </c>
      <c r="K35" s="216"/>
      <c r="L35" s="212">
        <f>SUM(L23,L24,L33)</f>
        <v>360000</v>
      </c>
      <c r="M35" s="216"/>
      <c r="N35" s="212">
        <f>SUM(N22,N23,N24,N31,N32)</f>
        <v>1326900</v>
      </c>
      <c r="O35" s="216"/>
      <c r="P35" s="212">
        <f>SUM(P22:Q24)</f>
        <v>0</v>
      </c>
      <c r="Q35" s="216"/>
      <c r="R35" s="212">
        <f>SUM(R22:S24)</f>
        <v>681500</v>
      </c>
      <c r="S35" s="216"/>
      <c r="T35" s="212"/>
      <c r="U35" s="213"/>
    </row>
    <row r="36" spans="1:21" ht="22.5" customHeight="1">
      <c r="A36" s="98">
        <v>13</v>
      </c>
      <c r="B36" s="106">
        <v>750</v>
      </c>
      <c r="C36" s="107">
        <v>75023</v>
      </c>
      <c r="D36" s="162" t="s">
        <v>68</v>
      </c>
      <c r="E36" s="106"/>
      <c r="F36" s="106" t="s">
        <v>64</v>
      </c>
      <c r="G36" s="74">
        <v>17600</v>
      </c>
      <c r="H36" s="109">
        <v>17600</v>
      </c>
      <c r="I36" s="175"/>
      <c r="J36" s="111">
        <v>17600</v>
      </c>
      <c r="K36" s="112"/>
      <c r="L36" s="111"/>
      <c r="M36" s="112"/>
      <c r="N36" s="111"/>
      <c r="O36" s="112"/>
      <c r="P36" s="111"/>
      <c r="Q36" s="112"/>
      <c r="R36" s="111"/>
      <c r="S36" s="112"/>
      <c r="T36" s="111"/>
      <c r="U36" s="114"/>
    </row>
    <row r="37" spans="1:21" ht="37.5" customHeight="1">
      <c r="A37" s="98">
        <v>14</v>
      </c>
      <c r="B37" s="106">
        <v>750</v>
      </c>
      <c r="C37" s="107">
        <v>75023</v>
      </c>
      <c r="D37" s="162" t="s">
        <v>71</v>
      </c>
      <c r="E37" s="106"/>
      <c r="F37" s="106" t="s">
        <v>39</v>
      </c>
      <c r="G37" s="74">
        <v>47000</v>
      </c>
      <c r="H37" s="109">
        <v>47000</v>
      </c>
      <c r="I37" s="175"/>
      <c r="J37" s="111">
        <v>47000</v>
      </c>
      <c r="K37" s="112"/>
      <c r="L37" s="111"/>
      <c r="M37" s="112"/>
      <c r="N37" s="111"/>
      <c r="O37" s="112"/>
      <c r="P37" s="111"/>
      <c r="Q37" s="112"/>
      <c r="R37" s="111"/>
      <c r="S37" s="112"/>
      <c r="T37" s="111"/>
      <c r="U37" s="114"/>
    </row>
    <row r="38" spans="1:21" ht="22.5" customHeight="1">
      <c r="A38" s="98"/>
      <c r="B38" s="99"/>
      <c r="C38" s="100" t="s">
        <v>13</v>
      </c>
      <c r="D38" s="101">
        <v>750</v>
      </c>
      <c r="E38" s="99"/>
      <c r="F38" s="99"/>
      <c r="G38" s="102">
        <f>SUM(J36,J37)</f>
        <v>64600</v>
      </c>
      <c r="H38" s="177">
        <f>SUM(J36,J37)</f>
        <v>64600</v>
      </c>
      <c r="I38" s="110"/>
      <c r="J38" s="139">
        <f>SUM(J36,J37)</f>
        <v>64600</v>
      </c>
      <c r="K38" s="138"/>
      <c r="L38" s="139"/>
      <c r="M38" s="138"/>
      <c r="N38" s="139"/>
      <c r="O38" s="138"/>
      <c r="P38" s="139"/>
      <c r="Q38" s="138"/>
      <c r="R38" s="139"/>
      <c r="S38" s="138"/>
      <c r="T38" s="139"/>
      <c r="U38" s="176"/>
    </row>
    <row r="39" spans="1:21" ht="36.75" customHeight="1">
      <c r="A39" s="105">
        <v>15</v>
      </c>
      <c r="B39" s="106">
        <v>754</v>
      </c>
      <c r="C39" s="107">
        <v>75412</v>
      </c>
      <c r="D39" s="108" t="s">
        <v>79</v>
      </c>
      <c r="E39" s="49"/>
      <c r="F39" s="39" t="s">
        <v>39</v>
      </c>
      <c r="G39" s="74">
        <f>SUM(H39,P39)</f>
        <v>266000</v>
      </c>
      <c r="H39" s="109">
        <f>SUM(J39:N39)</f>
        <v>266000</v>
      </c>
      <c r="I39" s="110"/>
      <c r="J39" s="111">
        <v>30000</v>
      </c>
      <c r="K39" s="112"/>
      <c r="L39" s="111">
        <v>80000</v>
      </c>
      <c r="M39" s="113" t="s">
        <v>99</v>
      </c>
      <c r="N39" s="111">
        <v>156000</v>
      </c>
      <c r="O39" s="59" t="s">
        <v>26</v>
      </c>
      <c r="P39" s="111"/>
      <c r="Q39" s="112"/>
      <c r="R39" s="111"/>
      <c r="S39" s="112"/>
      <c r="T39" s="111"/>
      <c r="U39" s="114"/>
    </row>
    <row r="40" spans="1:21" ht="18.75" customHeight="1">
      <c r="A40" s="98"/>
      <c r="B40" s="99"/>
      <c r="C40" s="100" t="s">
        <v>13</v>
      </c>
      <c r="D40" s="101">
        <v>754</v>
      </c>
      <c r="E40" s="99"/>
      <c r="F40" s="99"/>
      <c r="G40" s="102">
        <f>SUM(G39:G39)</f>
        <v>266000</v>
      </c>
      <c r="H40" s="221">
        <f>SUM(H39:H39)</f>
        <v>266000</v>
      </c>
      <c r="I40" s="222"/>
      <c r="J40" s="223">
        <f>SUM(J39:J39)</f>
        <v>30000</v>
      </c>
      <c r="K40" s="218"/>
      <c r="L40" s="217">
        <f>SUM(L39:L39)</f>
        <v>80000</v>
      </c>
      <c r="M40" s="218"/>
      <c r="N40" s="103">
        <f>SUM(N39:N39)</f>
        <v>156000</v>
      </c>
      <c r="O40" s="115"/>
      <c r="P40" s="103">
        <f>SUM(P39:P39)</f>
        <v>0</v>
      </c>
      <c r="Q40" s="115"/>
      <c r="R40" s="103"/>
      <c r="S40" s="115"/>
      <c r="T40" s="103"/>
      <c r="U40" s="116"/>
    </row>
    <row r="41" spans="1:21" s="15" customFormat="1" ht="35.25" customHeight="1">
      <c r="A41" s="20">
        <v>16</v>
      </c>
      <c r="B41" s="22">
        <v>801</v>
      </c>
      <c r="C41" s="22">
        <v>80101</v>
      </c>
      <c r="D41" s="53" t="s">
        <v>69</v>
      </c>
      <c r="E41" s="22" t="s">
        <v>9</v>
      </c>
      <c r="F41" s="39" t="s">
        <v>41</v>
      </c>
      <c r="G41" s="54">
        <f>SUM(H41,P41,R41,T41)</f>
        <v>130000</v>
      </c>
      <c r="H41" s="24">
        <f>SUM(J41,L41)</f>
        <v>130000</v>
      </c>
      <c r="I41" s="61"/>
      <c r="J41" s="63">
        <v>69855</v>
      </c>
      <c r="K41" s="75"/>
      <c r="L41" s="117">
        <v>60145</v>
      </c>
      <c r="M41" s="118" t="s">
        <v>24</v>
      </c>
      <c r="N41" s="63"/>
      <c r="O41" s="62"/>
      <c r="P41" s="26"/>
      <c r="Q41" s="92"/>
      <c r="R41" s="26"/>
      <c r="S41" s="62"/>
      <c r="T41" s="26"/>
      <c r="U41" s="64"/>
    </row>
    <row r="42" spans="1:21" s="15" customFormat="1" ht="36" customHeight="1">
      <c r="A42" s="119">
        <v>17</v>
      </c>
      <c r="B42" s="21"/>
      <c r="C42" s="65"/>
      <c r="D42" s="214" t="s">
        <v>48</v>
      </c>
      <c r="E42" s="65"/>
      <c r="F42" s="157" t="s">
        <v>90</v>
      </c>
      <c r="G42" s="23">
        <f>SUM(H42,P42,R42,T42:T43)</f>
        <v>1050000</v>
      </c>
      <c r="H42" s="66">
        <f>SUM(J42,L42,N42)</f>
        <v>0</v>
      </c>
      <c r="I42" s="67"/>
      <c r="J42" s="35"/>
      <c r="K42" s="37"/>
      <c r="L42" s="25"/>
      <c r="M42" s="25"/>
      <c r="N42" s="35"/>
      <c r="O42" s="25"/>
      <c r="P42" s="36"/>
      <c r="Q42" s="37"/>
      <c r="R42" s="68">
        <v>105000</v>
      </c>
      <c r="S42" s="25"/>
      <c r="T42" s="36">
        <v>420000</v>
      </c>
      <c r="U42" s="38" t="s">
        <v>12</v>
      </c>
    </row>
    <row r="43" spans="1:21" s="9" customFormat="1" ht="20.25" customHeight="1">
      <c r="A43" s="120"/>
      <c r="B43" s="28">
        <v>801</v>
      </c>
      <c r="C43" s="69">
        <v>80101</v>
      </c>
      <c r="D43" s="215"/>
      <c r="E43" s="69"/>
      <c r="F43" s="28"/>
      <c r="G43" s="29"/>
      <c r="H43" s="70"/>
      <c r="I43" s="71"/>
      <c r="J43" s="31"/>
      <c r="K43" s="60"/>
      <c r="L43" s="30"/>
      <c r="M43" s="30"/>
      <c r="N43" s="31"/>
      <c r="O43" s="30"/>
      <c r="P43" s="32"/>
      <c r="Q43" s="60"/>
      <c r="R43" s="72"/>
      <c r="S43" s="30"/>
      <c r="T43" s="32">
        <v>525000</v>
      </c>
      <c r="U43" s="33" t="s">
        <v>50</v>
      </c>
    </row>
    <row r="44" spans="1:21" s="9" customFormat="1" ht="35.25" customHeight="1">
      <c r="A44" s="120">
        <v>18</v>
      </c>
      <c r="B44" s="28">
        <v>801</v>
      </c>
      <c r="C44" s="69">
        <v>80101</v>
      </c>
      <c r="D44" s="161" t="s">
        <v>67</v>
      </c>
      <c r="E44" s="69"/>
      <c r="F44" s="22" t="s">
        <v>64</v>
      </c>
      <c r="G44" s="23">
        <v>15000</v>
      </c>
      <c r="H44" s="70">
        <v>7600</v>
      </c>
      <c r="I44" s="71"/>
      <c r="J44" s="31">
        <v>600</v>
      </c>
      <c r="K44" s="60"/>
      <c r="L44" s="30">
        <v>7000</v>
      </c>
      <c r="M44" s="62" t="s">
        <v>24</v>
      </c>
      <c r="N44" s="31"/>
      <c r="O44" s="30"/>
      <c r="P44" s="32"/>
      <c r="Q44" s="60"/>
      <c r="R44" s="72"/>
      <c r="S44" s="30"/>
      <c r="T44" s="32"/>
      <c r="U44" s="33"/>
    </row>
    <row r="45" spans="1:21" ht="36" customHeight="1">
      <c r="A45" s="121">
        <v>19</v>
      </c>
      <c r="B45" s="39">
        <v>801</v>
      </c>
      <c r="C45" s="122">
        <v>80101</v>
      </c>
      <c r="D45" s="93" t="s">
        <v>51</v>
      </c>
      <c r="E45" s="122"/>
      <c r="F45" s="21" t="s">
        <v>41</v>
      </c>
      <c r="G45" s="52">
        <f>SUM(H45,P45,R45,T45)</f>
        <v>48500</v>
      </c>
      <c r="H45" s="55">
        <v>48500</v>
      </c>
      <c r="I45" s="40"/>
      <c r="J45" s="42">
        <v>48500</v>
      </c>
      <c r="K45" s="59"/>
      <c r="L45" s="41"/>
      <c r="M45" s="25"/>
      <c r="N45" s="42"/>
      <c r="O45" s="41"/>
      <c r="P45" s="43"/>
      <c r="Q45" s="59"/>
      <c r="R45" s="43"/>
      <c r="S45" s="41"/>
      <c r="T45" s="43"/>
      <c r="U45" s="44"/>
    </row>
    <row r="46" spans="1:21" ht="30" customHeight="1">
      <c r="A46" s="58">
        <v>20</v>
      </c>
      <c r="B46" s="21">
        <v>801</v>
      </c>
      <c r="C46" s="65">
        <v>80101</v>
      </c>
      <c r="D46" s="94" t="s">
        <v>96</v>
      </c>
      <c r="E46" s="125"/>
      <c r="F46" s="65" t="s">
        <v>39</v>
      </c>
      <c r="G46" s="52">
        <v>5000</v>
      </c>
      <c r="H46" s="57">
        <v>5000</v>
      </c>
      <c r="I46" s="61"/>
      <c r="J46" s="42">
        <v>5000</v>
      </c>
      <c r="K46" s="59"/>
      <c r="L46" s="25"/>
      <c r="M46" s="25"/>
      <c r="N46" s="35"/>
      <c r="O46" s="41"/>
      <c r="P46" s="43"/>
      <c r="Q46" s="41"/>
      <c r="R46" s="43"/>
      <c r="S46" s="41"/>
      <c r="T46" s="43"/>
      <c r="U46" s="44"/>
    </row>
    <row r="47" spans="1:21" ht="36" customHeight="1">
      <c r="A47" s="58">
        <v>21</v>
      </c>
      <c r="B47" s="21">
        <v>801</v>
      </c>
      <c r="C47" s="65">
        <v>80101</v>
      </c>
      <c r="D47" s="94" t="s">
        <v>70</v>
      </c>
      <c r="E47" s="125"/>
      <c r="F47" s="65" t="s">
        <v>37</v>
      </c>
      <c r="G47" s="52">
        <v>20000</v>
      </c>
      <c r="H47" s="57">
        <v>20000</v>
      </c>
      <c r="I47" s="61"/>
      <c r="J47" s="42">
        <v>20000</v>
      </c>
      <c r="K47" s="59"/>
      <c r="L47" s="25"/>
      <c r="M47" s="25"/>
      <c r="N47" s="35"/>
      <c r="O47" s="59"/>
      <c r="P47" s="43"/>
      <c r="Q47" s="41"/>
      <c r="R47" s="43"/>
      <c r="S47" s="41"/>
      <c r="T47" s="43"/>
      <c r="U47" s="44"/>
    </row>
    <row r="48" spans="1:21" ht="22.5" customHeight="1">
      <c r="A48" s="123">
        <v>22</v>
      </c>
      <c r="B48" s="21">
        <v>801</v>
      </c>
      <c r="C48" s="124">
        <v>80101</v>
      </c>
      <c r="D48" s="192" t="s">
        <v>74</v>
      </c>
      <c r="E48" s="125"/>
      <c r="F48" s="65" t="s">
        <v>91</v>
      </c>
      <c r="G48" s="52">
        <v>56191.41</v>
      </c>
      <c r="H48" s="57">
        <f>SUM(J48:N48)</f>
        <v>0</v>
      </c>
      <c r="I48" s="61"/>
      <c r="J48" s="62"/>
      <c r="K48" s="62"/>
      <c r="L48" s="35"/>
      <c r="M48" s="37"/>
      <c r="N48" s="35"/>
      <c r="O48" s="62"/>
      <c r="P48" s="26"/>
      <c r="Q48" s="62"/>
      <c r="R48" s="26">
        <v>11447.85</v>
      </c>
      <c r="S48" s="62"/>
      <c r="T48" s="35">
        <v>42143.56</v>
      </c>
      <c r="U48" s="37" t="s">
        <v>40</v>
      </c>
    </row>
    <row r="49" spans="1:21" ht="57" customHeight="1">
      <c r="A49" s="123"/>
      <c r="B49" s="22"/>
      <c r="C49" s="125"/>
      <c r="D49" s="209"/>
      <c r="E49" s="125"/>
      <c r="F49" s="125"/>
      <c r="G49" s="23"/>
      <c r="H49" s="24"/>
      <c r="I49" s="61"/>
      <c r="J49" s="62"/>
      <c r="K49" s="62"/>
      <c r="L49" s="126"/>
      <c r="M49" s="60"/>
      <c r="N49" s="96"/>
      <c r="O49" s="62"/>
      <c r="P49" s="126"/>
      <c r="Q49" s="62"/>
      <c r="R49" s="26"/>
      <c r="S49" s="62"/>
      <c r="T49" s="126" t="s">
        <v>75</v>
      </c>
      <c r="U49" s="60"/>
    </row>
    <row r="50" spans="1:21" ht="46.5" customHeight="1">
      <c r="A50" s="51">
        <v>22</v>
      </c>
      <c r="B50" s="21">
        <v>801</v>
      </c>
      <c r="C50" s="21">
        <v>80110</v>
      </c>
      <c r="D50" s="94" t="s">
        <v>52</v>
      </c>
      <c r="E50" s="21" t="s">
        <v>9</v>
      </c>
      <c r="F50" s="21" t="s">
        <v>53</v>
      </c>
      <c r="G50" s="52">
        <v>163000</v>
      </c>
      <c r="H50" s="57">
        <f>SUM(J50:N50)</f>
        <v>155000</v>
      </c>
      <c r="I50" s="34"/>
      <c r="J50" s="25">
        <v>60996</v>
      </c>
      <c r="K50" s="25"/>
      <c r="L50" s="35">
        <v>94004</v>
      </c>
      <c r="M50" s="92" t="s">
        <v>40</v>
      </c>
      <c r="N50" s="35"/>
      <c r="O50" s="25"/>
      <c r="P50" s="36"/>
      <c r="Q50" s="25"/>
      <c r="R50" s="36"/>
      <c r="S50" s="25"/>
      <c r="T50" s="36"/>
      <c r="U50" s="38"/>
    </row>
    <row r="51" spans="1:21" ht="17.25" customHeight="1">
      <c r="A51" s="45"/>
      <c r="B51" s="49"/>
      <c r="C51" s="47" t="s">
        <v>14</v>
      </c>
      <c r="D51" s="46"/>
      <c r="E51" s="39"/>
      <c r="F51" s="49"/>
      <c r="G51" s="50">
        <f>SUM(G41:G50)</f>
        <v>1487691.41</v>
      </c>
      <c r="H51" s="50">
        <f aca="true" t="shared" si="3" ref="H51:T51">SUM(H41:H50)</f>
        <v>366100</v>
      </c>
      <c r="I51" s="50"/>
      <c r="J51" s="50">
        <f t="shared" si="3"/>
        <v>204951</v>
      </c>
      <c r="K51" s="50"/>
      <c r="L51" s="155">
        <f t="shared" si="3"/>
        <v>161149</v>
      </c>
      <c r="M51" s="50"/>
      <c r="N51" s="156"/>
      <c r="O51" s="50"/>
      <c r="P51" s="50">
        <f t="shared" si="3"/>
        <v>0</v>
      </c>
      <c r="Q51" s="50"/>
      <c r="R51" s="50">
        <f t="shared" si="3"/>
        <v>116447.85</v>
      </c>
      <c r="S51" s="50"/>
      <c r="T51" s="50">
        <f t="shared" si="3"/>
        <v>987143.56</v>
      </c>
      <c r="U51" s="152"/>
    </row>
    <row r="52" spans="1:21" ht="33" customHeight="1">
      <c r="A52" s="45">
        <v>23</v>
      </c>
      <c r="B52" s="184">
        <v>852</v>
      </c>
      <c r="C52" s="47">
        <v>85212</v>
      </c>
      <c r="D52" s="135" t="s">
        <v>104</v>
      </c>
      <c r="E52" s="136"/>
      <c r="F52" s="21" t="s">
        <v>39</v>
      </c>
      <c r="G52" s="74">
        <v>6000</v>
      </c>
      <c r="H52" s="55">
        <v>6000</v>
      </c>
      <c r="I52" s="110"/>
      <c r="J52" s="111">
        <v>6000</v>
      </c>
      <c r="K52" s="156"/>
      <c r="L52" s="185"/>
      <c r="M52" s="156"/>
      <c r="N52" s="185"/>
      <c r="O52" s="156"/>
      <c r="P52" s="155"/>
      <c r="Q52" s="156"/>
      <c r="R52" s="155"/>
      <c r="S52" s="156"/>
      <c r="T52" s="155"/>
      <c r="U52" s="178"/>
    </row>
    <row r="53" spans="1:21" ht="21" customHeight="1">
      <c r="A53" s="45"/>
      <c r="B53" s="49"/>
      <c r="C53" s="47" t="s">
        <v>105</v>
      </c>
      <c r="D53" s="46"/>
      <c r="E53" s="39"/>
      <c r="F53" s="49"/>
      <c r="G53" s="50">
        <f>SUM(G52)</f>
        <v>6000</v>
      </c>
      <c r="H53" s="50">
        <f>SUM(H52)</f>
        <v>6000</v>
      </c>
      <c r="I53" s="50"/>
      <c r="J53" s="50">
        <f>SUM(J52)</f>
        <v>6000</v>
      </c>
      <c r="K53" s="50"/>
      <c r="L53" s="155">
        <f>SUM(L43:L52)</f>
        <v>262153</v>
      </c>
      <c r="M53" s="50"/>
      <c r="N53" s="156"/>
      <c r="O53" s="50"/>
      <c r="P53" s="50">
        <f>SUM(P43:P52)</f>
        <v>0</v>
      </c>
      <c r="Q53" s="50"/>
      <c r="R53" s="50">
        <f>SUM(R43:R52)</f>
        <v>127895.70000000001</v>
      </c>
      <c r="S53" s="50"/>
      <c r="T53" s="50">
        <f>SUM(T43:T52)</f>
        <v>1554287.12</v>
      </c>
      <c r="U53" s="152"/>
    </row>
    <row r="54" spans="1:21" ht="37.5" customHeight="1">
      <c r="A54" s="45">
        <v>24</v>
      </c>
      <c r="B54" s="184">
        <v>854</v>
      </c>
      <c r="C54" s="47">
        <v>85401</v>
      </c>
      <c r="D54" s="135" t="s">
        <v>103</v>
      </c>
      <c r="E54" s="136"/>
      <c r="F54" s="21" t="s">
        <v>39</v>
      </c>
      <c r="G54" s="74">
        <v>9700</v>
      </c>
      <c r="H54" s="55">
        <v>9700</v>
      </c>
      <c r="I54" s="110"/>
      <c r="J54" s="111">
        <v>9700</v>
      </c>
      <c r="K54" s="156"/>
      <c r="L54" s="185"/>
      <c r="M54" s="156"/>
      <c r="N54" s="185"/>
      <c r="O54" s="156"/>
      <c r="P54" s="155"/>
      <c r="Q54" s="156"/>
      <c r="R54" s="155"/>
      <c r="S54" s="156"/>
      <c r="T54" s="155"/>
      <c r="U54" s="178"/>
    </row>
    <row r="55" spans="1:21" ht="37.5" customHeight="1">
      <c r="A55" s="98"/>
      <c r="B55" s="99"/>
      <c r="C55" s="100" t="s">
        <v>13</v>
      </c>
      <c r="D55" s="101">
        <v>854</v>
      </c>
      <c r="E55" s="99"/>
      <c r="F55" s="99"/>
      <c r="G55" s="102">
        <f>SUM(G54:G54)</f>
        <v>9700</v>
      </c>
      <c r="H55" s="221">
        <f>SUM(H54:H54)</f>
        <v>9700</v>
      </c>
      <c r="I55" s="222"/>
      <c r="J55" s="223">
        <f>SUM(J54:J54)</f>
        <v>9700</v>
      </c>
      <c r="K55" s="218"/>
      <c r="L55" s="217">
        <f>SUM(L54:L54)</f>
        <v>0</v>
      </c>
      <c r="M55" s="218"/>
      <c r="N55" s="103">
        <f>SUM(N54:N54)</f>
        <v>0</v>
      </c>
      <c r="O55" s="115"/>
      <c r="P55" s="103">
        <f>SUM(P54:P54)</f>
        <v>0</v>
      </c>
      <c r="Q55" s="115"/>
      <c r="R55" s="103"/>
      <c r="S55" s="115"/>
      <c r="T55" s="103"/>
      <c r="U55" s="116"/>
    </row>
    <row r="56" spans="1:21" ht="33" customHeight="1">
      <c r="A56" s="159">
        <v>25</v>
      </c>
      <c r="B56" s="160">
        <v>900</v>
      </c>
      <c r="C56" s="73">
        <v>90015</v>
      </c>
      <c r="D56" s="127" t="s">
        <v>54</v>
      </c>
      <c r="E56" s="128"/>
      <c r="F56" s="129" t="s">
        <v>37</v>
      </c>
      <c r="G56" s="54">
        <f>SUM(H56,P56,R56,T56)</f>
        <v>17000</v>
      </c>
      <c r="H56" s="219">
        <f>SUM(J56,N56)</f>
        <v>17000</v>
      </c>
      <c r="I56" s="220"/>
      <c r="J56" s="111">
        <v>17000</v>
      </c>
      <c r="K56" s="113"/>
      <c r="L56" s="112"/>
      <c r="M56" s="158"/>
      <c r="N56" s="111"/>
      <c r="O56" s="113"/>
      <c r="P56" s="111"/>
      <c r="Q56" s="113"/>
      <c r="R56" s="111"/>
      <c r="S56" s="113"/>
      <c r="T56" s="111"/>
      <c r="U56" s="114"/>
    </row>
    <row r="57" spans="1:21" ht="18.75" customHeight="1">
      <c r="A57" s="45"/>
      <c r="B57" s="49"/>
      <c r="C57" s="47" t="s">
        <v>55</v>
      </c>
      <c r="D57" s="46"/>
      <c r="E57" s="39"/>
      <c r="F57" s="49"/>
      <c r="G57" s="50">
        <f>SUM(G56:G56)</f>
        <v>17000</v>
      </c>
      <c r="H57" s="221">
        <f>SUM(H56:H56)</f>
        <v>17000</v>
      </c>
      <c r="I57" s="222"/>
      <c r="J57" s="221">
        <f>SUM(J56:J56)</f>
        <v>17000</v>
      </c>
      <c r="K57" s="222"/>
      <c r="L57" s="221"/>
      <c r="M57" s="222"/>
      <c r="N57" s="221"/>
      <c r="O57" s="222"/>
      <c r="P57" s="221"/>
      <c r="Q57" s="222"/>
      <c r="R57" s="221"/>
      <c r="S57" s="222"/>
      <c r="T57" s="221"/>
      <c r="U57" s="224"/>
    </row>
    <row r="58" spans="1:21" ht="33.75">
      <c r="A58" s="105">
        <v>26</v>
      </c>
      <c r="B58" s="130">
        <v>921</v>
      </c>
      <c r="C58" s="131">
        <v>92109</v>
      </c>
      <c r="D58" s="132" t="s">
        <v>56</v>
      </c>
      <c r="E58" s="21"/>
      <c r="F58" s="21" t="s">
        <v>39</v>
      </c>
      <c r="G58" s="54">
        <v>413000</v>
      </c>
      <c r="H58" s="225">
        <f>SUM(J58,L58,N58)</f>
        <v>410000</v>
      </c>
      <c r="I58" s="226"/>
      <c r="J58" s="76">
        <v>109805</v>
      </c>
      <c r="K58" s="77"/>
      <c r="L58" s="76">
        <v>134195</v>
      </c>
      <c r="M58" s="77" t="s">
        <v>40</v>
      </c>
      <c r="N58" s="76">
        <v>166000</v>
      </c>
      <c r="O58" s="77" t="s">
        <v>26</v>
      </c>
      <c r="P58" s="133"/>
      <c r="Q58" s="75"/>
      <c r="R58" s="76"/>
      <c r="S58" s="77"/>
      <c r="T58" s="75"/>
      <c r="U58" s="134"/>
    </row>
    <row r="59" spans="1:21" ht="97.5" customHeight="1">
      <c r="A59" s="98">
        <v>27</v>
      </c>
      <c r="B59" s="106">
        <v>921</v>
      </c>
      <c r="C59" s="107">
        <v>92116</v>
      </c>
      <c r="D59" s="135" t="s">
        <v>76</v>
      </c>
      <c r="E59" s="136"/>
      <c r="F59" s="21" t="s">
        <v>39</v>
      </c>
      <c r="G59" s="74">
        <v>400000</v>
      </c>
      <c r="H59" s="55">
        <f>SUM(J59,L59,N59)</f>
        <v>400000</v>
      </c>
      <c r="I59" s="110"/>
      <c r="J59" s="111"/>
      <c r="K59" s="137"/>
      <c r="L59" s="112"/>
      <c r="M59" s="113"/>
      <c r="N59" s="111">
        <v>400000</v>
      </c>
      <c r="O59" s="112" t="s">
        <v>26</v>
      </c>
      <c r="P59" s="139"/>
      <c r="Q59" s="138"/>
      <c r="R59" s="111"/>
      <c r="S59" s="138"/>
      <c r="T59" s="111"/>
      <c r="U59" s="140"/>
    </row>
    <row r="60" spans="1:21" ht="12.75">
      <c r="A60" s="141"/>
      <c r="B60" s="174"/>
      <c r="C60" s="47" t="s">
        <v>58</v>
      </c>
      <c r="D60" s="142"/>
      <c r="E60" s="128"/>
      <c r="F60" s="129"/>
      <c r="G60" s="103">
        <f>SUM(G58:G59)</f>
        <v>813000</v>
      </c>
      <c r="H60" s="103">
        <f>SUM(H58:H59)</f>
        <v>810000</v>
      </c>
      <c r="I60" s="104"/>
      <c r="J60" s="103">
        <f>SUM(J58:J59)</f>
        <v>109805</v>
      </c>
      <c r="K60" s="104"/>
      <c r="L60" s="103">
        <f>SUM(L58:L59)</f>
        <v>134195</v>
      </c>
      <c r="M60" s="104"/>
      <c r="N60" s="103">
        <f>SUM(N58:N59)</f>
        <v>566000</v>
      </c>
      <c r="O60" s="104"/>
      <c r="P60" s="103"/>
      <c r="Q60" s="104"/>
      <c r="R60" s="103"/>
      <c r="S60" s="104"/>
      <c r="T60" s="103"/>
      <c r="U60" s="143"/>
    </row>
    <row r="61" spans="1:21" ht="39" customHeight="1">
      <c r="A61" s="98">
        <v>28</v>
      </c>
      <c r="B61" s="106">
        <v>926</v>
      </c>
      <c r="C61" s="107">
        <v>92695</v>
      </c>
      <c r="D61" s="135" t="s">
        <v>78</v>
      </c>
      <c r="E61" s="136"/>
      <c r="F61" s="39" t="s">
        <v>39</v>
      </c>
      <c r="G61" s="74">
        <v>513000</v>
      </c>
      <c r="H61" s="55">
        <f>SUM(J61,L61,N61)</f>
        <v>513000</v>
      </c>
      <c r="I61" s="110"/>
      <c r="J61" s="111">
        <v>15000</v>
      </c>
      <c r="K61" s="137"/>
      <c r="L61" s="138">
        <v>98000</v>
      </c>
      <c r="M61" s="137" t="s">
        <v>24</v>
      </c>
      <c r="N61" s="111">
        <v>400000</v>
      </c>
      <c r="O61" s="138" t="s">
        <v>26</v>
      </c>
      <c r="P61" s="111"/>
      <c r="Q61" s="138"/>
      <c r="R61" s="111"/>
      <c r="S61" s="138"/>
      <c r="T61" s="111"/>
      <c r="U61" s="140"/>
    </row>
    <row r="62" spans="1:21" ht="13.5" thickBot="1">
      <c r="A62" s="144"/>
      <c r="B62" s="145"/>
      <c r="C62" s="145"/>
      <c r="D62" s="146" t="s">
        <v>15</v>
      </c>
      <c r="E62" s="147"/>
      <c r="F62" s="148"/>
      <c r="G62" s="149">
        <f>SUM(G21,G35,G38,G40,G51,G53,G55,G61,G57,G60)</f>
        <v>12306642.41</v>
      </c>
      <c r="H62" s="227">
        <f>SUM(H21,H35,H38,H40,H51,H53,H55,H57,H60,H61)</f>
        <v>4607551</v>
      </c>
      <c r="I62" s="228"/>
      <c r="J62" s="227">
        <f>SUM(J21,J35,J38,J40,J51,J53,J55,J57,J60,J61)</f>
        <v>953575</v>
      </c>
      <c r="K62" s="228"/>
      <c r="L62" s="227">
        <f>SUM(L21,L35,L40,L51,L57,L60,L61)</f>
        <v>1205076</v>
      </c>
      <c r="M62" s="228"/>
      <c r="N62" s="227">
        <f>SUM(N21,N35,N40,N51,N57,N60,N61)</f>
        <v>2448900</v>
      </c>
      <c r="O62" s="228"/>
      <c r="P62" s="227">
        <f>SUM(P21,P35,P40,P51,P57,P60,P61)</f>
        <v>56000</v>
      </c>
      <c r="Q62" s="228"/>
      <c r="R62" s="227">
        <f>SUM(R21,R35,R40,R51,R57,R60)</f>
        <v>2084947.85</v>
      </c>
      <c r="S62" s="228"/>
      <c r="T62" s="227">
        <f>SUM(T21,T35,T40,T51,T57,T60)</f>
        <v>5537143.5600000005</v>
      </c>
      <c r="U62" s="228"/>
    </row>
    <row r="63" spans="1:21" ht="12.75">
      <c r="A63" s="163"/>
      <c r="B63" s="164" t="s">
        <v>80</v>
      </c>
      <c r="C63" s="164"/>
      <c r="D63" s="164"/>
      <c r="E63" s="164"/>
      <c r="F63" s="164"/>
      <c r="G63" s="164" t="s">
        <v>65</v>
      </c>
      <c r="H63" s="165"/>
      <c r="I63" s="164"/>
      <c r="J63" s="166"/>
      <c r="K63" s="164"/>
      <c r="L63" s="164" t="s">
        <v>85</v>
      </c>
      <c r="M63" s="164"/>
      <c r="N63" s="167"/>
      <c r="O63" s="166"/>
      <c r="P63" s="166"/>
      <c r="Q63" s="166"/>
      <c r="R63" s="166"/>
      <c r="S63" s="166"/>
      <c r="T63" s="166"/>
      <c r="U63" s="173"/>
    </row>
    <row r="64" spans="1:21" ht="12.75">
      <c r="A64" s="168"/>
      <c r="B64" s="150" t="s">
        <v>59</v>
      </c>
      <c r="C64" s="150"/>
      <c r="D64" s="150"/>
      <c r="E64" s="150"/>
      <c r="F64" s="150"/>
      <c r="G64" s="150" t="s">
        <v>60</v>
      </c>
      <c r="H64" s="150"/>
      <c r="I64" s="150"/>
      <c r="J64" s="150"/>
      <c r="K64" s="150"/>
      <c r="L64" s="150" t="s">
        <v>87</v>
      </c>
      <c r="M64" s="150"/>
      <c r="N64" s="150"/>
      <c r="O64" s="150"/>
      <c r="P64" s="150"/>
      <c r="Q64" s="150"/>
      <c r="R64" s="150"/>
      <c r="S64" s="150"/>
      <c r="T64" s="150"/>
      <c r="U64" s="169"/>
    </row>
    <row r="65" spans="1:21" ht="12.75">
      <c r="A65" s="168"/>
      <c r="B65" s="150" t="s">
        <v>28</v>
      </c>
      <c r="C65" s="150"/>
      <c r="D65" s="150"/>
      <c r="E65" s="150"/>
      <c r="F65" s="150"/>
      <c r="G65" s="150" t="s">
        <v>66</v>
      </c>
      <c r="H65" s="150"/>
      <c r="I65" s="150"/>
      <c r="J65" s="150"/>
      <c r="K65" s="150"/>
      <c r="L65" s="153" t="s">
        <v>86</v>
      </c>
      <c r="M65" s="150"/>
      <c r="N65" s="154"/>
      <c r="O65" s="150"/>
      <c r="P65" s="150"/>
      <c r="Q65" s="150"/>
      <c r="R65" s="150"/>
      <c r="S65" s="150"/>
      <c r="T65" s="150"/>
      <c r="U65" s="169"/>
    </row>
    <row r="66" spans="1:21" ht="12.75">
      <c r="A66" s="168"/>
      <c r="B66" s="150" t="s">
        <v>29</v>
      </c>
      <c r="C66" s="150"/>
      <c r="D66" s="150"/>
      <c r="E66" s="150"/>
      <c r="F66" s="150"/>
      <c r="G66" s="150" t="s">
        <v>61</v>
      </c>
      <c r="H66" s="150"/>
      <c r="I66" s="150"/>
      <c r="J66" s="150"/>
      <c r="K66" s="150"/>
      <c r="L66" s="150" t="s">
        <v>100</v>
      </c>
      <c r="M66" s="150"/>
      <c r="N66" s="150"/>
      <c r="O66" s="150"/>
      <c r="P66" s="150"/>
      <c r="Q66" s="150"/>
      <c r="R66" s="150"/>
      <c r="S66" s="150"/>
      <c r="T66" s="150"/>
      <c r="U66" s="169"/>
    </row>
    <row r="67" spans="1:21" ht="12.75">
      <c r="A67" s="170"/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2"/>
    </row>
    <row r="70" spans="1:21" ht="12.75">
      <c r="A70" s="21">
        <v>1</v>
      </c>
      <c r="B70" s="21">
        <v>921</v>
      </c>
      <c r="C70" s="124">
        <v>92120</v>
      </c>
      <c r="D70" s="192" t="s">
        <v>98</v>
      </c>
      <c r="E70" s="65"/>
      <c r="F70" s="65" t="s">
        <v>97</v>
      </c>
      <c r="G70" s="52">
        <v>16000</v>
      </c>
      <c r="H70" s="57">
        <v>16000</v>
      </c>
      <c r="I70" s="34"/>
      <c r="J70" s="25">
        <v>16000</v>
      </c>
      <c r="K70" s="25"/>
      <c r="L70" s="35"/>
      <c r="M70" s="37"/>
      <c r="N70" s="35"/>
      <c r="O70" s="25"/>
      <c r="P70" s="36"/>
      <c r="Q70" s="25"/>
      <c r="R70" s="36"/>
      <c r="S70" s="25"/>
      <c r="T70" s="35"/>
      <c r="U70" s="37"/>
    </row>
    <row r="71" spans="1:21" ht="59.25" customHeight="1">
      <c r="A71" s="28"/>
      <c r="B71" s="28"/>
      <c r="C71" s="69"/>
      <c r="D71" s="209"/>
      <c r="E71" s="69"/>
      <c r="F71" s="69"/>
      <c r="G71" s="29"/>
      <c r="H71" s="183"/>
      <c r="I71" s="16"/>
      <c r="J71" s="30"/>
      <c r="K71" s="30"/>
      <c r="L71" s="96"/>
      <c r="M71" s="60"/>
      <c r="N71" s="96"/>
      <c r="O71" s="30"/>
      <c r="P71" s="96"/>
      <c r="Q71" s="30"/>
      <c r="R71" s="32"/>
      <c r="S71" s="30"/>
      <c r="T71" s="96"/>
      <c r="U71" s="60"/>
    </row>
  </sheetData>
  <mergeCells count="56">
    <mergeCell ref="D70:D71"/>
    <mergeCell ref="P62:Q62"/>
    <mergeCell ref="R62:S62"/>
    <mergeCell ref="T62:U62"/>
    <mergeCell ref="H62:I62"/>
    <mergeCell ref="J62:K62"/>
    <mergeCell ref="L62:M62"/>
    <mergeCell ref="N62:O62"/>
    <mergeCell ref="P57:Q57"/>
    <mergeCell ref="R57:S57"/>
    <mergeCell ref="T57:U57"/>
    <mergeCell ref="H58:I58"/>
    <mergeCell ref="H57:I57"/>
    <mergeCell ref="J57:K57"/>
    <mergeCell ref="L57:M57"/>
    <mergeCell ref="N57:O57"/>
    <mergeCell ref="H56:I56"/>
    <mergeCell ref="L35:M35"/>
    <mergeCell ref="N35:O35"/>
    <mergeCell ref="P35:Q35"/>
    <mergeCell ref="H40:I40"/>
    <mergeCell ref="J40:K40"/>
    <mergeCell ref="J35:K35"/>
    <mergeCell ref="H55:I55"/>
    <mergeCell ref="J55:K55"/>
    <mergeCell ref="L55:M55"/>
    <mergeCell ref="T35:U35"/>
    <mergeCell ref="D42:D43"/>
    <mergeCell ref="D48:D49"/>
    <mergeCell ref="R35:S35"/>
    <mergeCell ref="L40:M40"/>
    <mergeCell ref="R12:S12"/>
    <mergeCell ref="T12:U12"/>
    <mergeCell ref="D19:D20"/>
    <mergeCell ref="J12:K12"/>
    <mergeCell ref="H12:I12"/>
    <mergeCell ref="N12:O12"/>
    <mergeCell ref="P12:Q12"/>
    <mergeCell ref="J11:K11"/>
    <mergeCell ref="H24:I24"/>
    <mergeCell ref="J24:K24"/>
    <mergeCell ref="H35:I35"/>
    <mergeCell ref="H9:U9"/>
    <mergeCell ref="R10:U10"/>
    <mergeCell ref="E9:E11"/>
    <mergeCell ref="F9:F11"/>
    <mergeCell ref="G9:G11"/>
    <mergeCell ref="T11:U11"/>
    <mergeCell ref="H11:I11"/>
    <mergeCell ref="N11:O11"/>
    <mergeCell ref="P11:Q11"/>
    <mergeCell ref="R11:S11"/>
    <mergeCell ref="A9:A11"/>
    <mergeCell ref="B9:B11"/>
    <mergeCell ref="C9:C11"/>
    <mergeCell ref="D9:D1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Zarząd Gminy Odrzywół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Maria Rzuczkowska</cp:lastModifiedBy>
  <cp:lastPrinted>2006-11-30T10:25:58Z</cp:lastPrinted>
  <dcterms:created xsi:type="dcterms:W3CDTF">2003-09-08T12:28:57Z</dcterms:created>
  <dcterms:modified xsi:type="dcterms:W3CDTF">2006-11-30T10:26:07Z</dcterms:modified>
  <cp:category/>
  <cp:version/>
  <cp:contentType/>
  <cp:contentStatus/>
</cp:coreProperties>
</file>